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servidor\Orçamentos\03 - Saúde\REFORMA\PELE DE VIDRO - UBS Briquett e UBS Rainha- enviado em 13-09-21\LICITAÇÃO - enviado em 19-01-2022\"/>
    </mc:Choice>
  </mc:AlternateContent>
  <xr:revisionPtr revIDLastSave="0" documentId="13_ncr:1_{87204C03-1A95-4195-A66F-0AC961434A24}" xr6:coauthVersionLast="47" xr6:coauthVersionMax="47" xr10:uidLastSave="{00000000-0000-0000-0000-000000000000}"/>
  <bookViews>
    <workbookView xWindow="-120" yWindow="-120" windowWidth="24240" windowHeight="12825" tabRatio="621" xr2:uid="{00000000-000D-0000-FFFF-FFFF00000000}"/>
  </bookViews>
  <sheets>
    <sheet name="Orçamento" sheetId="1" r:id="rId1"/>
    <sheet name="Cronograma Mensal" sheetId="15" r:id="rId2"/>
  </sheets>
  <definedNames>
    <definedName name="__xlfn_IFERROR">NA()</definedName>
    <definedName name="__xlnm_Print_Area_1">Orçamento!$A$1:$I$27</definedName>
    <definedName name="__xlnm_Print_Area_2">#REF!</definedName>
    <definedName name="__xlnm_Print_Area_3">#REF!</definedName>
    <definedName name="__xlnm_Print_Area_4" localSheetId="1">'Cronograma Mensal'!$A$1:$E$28</definedName>
    <definedName name="__xlnm_Print_Area_4">#REF!</definedName>
    <definedName name="__xlnm_Print_Titles_1">Orçamento!$1:$13</definedName>
    <definedName name="__xlnm_Print_Titles_2">#REF!</definedName>
    <definedName name="__xlnm_Print_Titles_3">#REF!</definedName>
    <definedName name="_xlnm._FilterDatabase" localSheetId="0" hidden="1">Orçamento!$A$13:$EJ$37</definedName>
    <definedName name="_xlnm.Print_Area" localSheetId="1">'Cronograma Mensal'!$A$1:$E$35</definedName>
    <definedName name="_xlnm.Print_Area" localSheetId="0">Orçamento!$A$1:$I$36</definedName>
    <definedName name="Excel_BuiltIn__FilterDatabase" localSheetId="0">Orçamento!#REF!</definedName>
    <definedName name="Excel_BuiltIn_Print_Area" localSheetId="0">Orçamento!$A$1:$I$31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1">'Cronograma Mensal'!$A:$D</definedName>
    <definedName name="_xlnm.Print_Titles" localSheetId="0">Orçamento!$13:$13</definedName>
    <definedName name="Z_2483EC8A_7597_461B_9CFC_2FA94ACA4DFB_.wvu.FilterData" localSheetId="0" hidden="1">Orçamento!$A$13:$I$31</definedName>
    <definedName name="Z_29968698_A86A_456F_9240_BB3FE00129DB__wvu_FilterData" localSheetId="0">Orçamento!$A$13:$EJ$31</definedName>
    <definedName name="Z_30999B9E_2E65_4663_976F_9A54CE05102E__wvu_FilterData" localSheetId="0">Orçamento!$A$13:$EJ$31</definedName>
    <definedName name="Z_30999B9E_2E65_4663_976F_9A54CE05102E__wvu_PrintArea" localSheetId="1">'Cronograma Mensal'!$A$1:$E$34</definedName>
    <definedName name="Z_30999B9E_2E65_4663_976F_9A54CE05102E__wvu_PrintArea" localSheetId="0">Orçamento!$A$1:$I$37</definedName>
    <definedName name="Z_30999B9E_2E65_4663_976F_9A54CE05102E__wvu_PrintTitles" localSheetId="0">Orçamento!$1:$13</definedName>
    <definedName name="Z_37FA8F07_9D7A_418D_BC30_0AE0C3739A19__wvu_FilterData" localSheetId="0">Orçamento!$A$13:$I$27</definedName>
    <definedName name="Z_37FA8F07_9D7A_418D_BC30_0AE0C3739A19__wvu_PrintArea" localSheetId="1">'Cronograma Mensal'!$A$1:$E$34</definedName>
    <definedName name="Z_3B8348FD_7A00_44FD_ACF5_E6A19592872E_.wvu.Cols" localSheetId="1" hidden="1">'Cronograma Mensal'!$E:$E</definedName>
    <definedName name="Z_3B8348FD_7A00_44FD_ACF5_E6A19592872E_.wvu.Cols" localSheetId="0" hidden="1">Orçamento!$C:$C</definedName>
    <definedName name="Z_3B8348FD_7A00_44FD_ACF5_E6A19592872E_.wvu.FilterData" localSheetId="0" hidden="1">Orçamento!$A$13:$I$31</definedName>
    <definedName name="Z_3B8348FD_7A00_44FD_ACF5_E6A19592872E_.wvu.PrintArea" localSheetId="1" hidden="1">'Cronograma Mensal'!$A$1:$E$35</definedName>
    <definedName name="Z_3B8348FD_7A00_44FD_ACF5_E6A19592872E_.wvu.PrintArea" localSheetId="0" hidden="1">Orçamento!$A$1:$I$37</definedName>
    <definedName name="Z_3B8348FD_7A00_44FD_ACF5_E6A19592872E_.wvu.PrintTitles" localSheetId="1" hidden="1">'Cronograma Mensal'!$A:$D</definedName>
    <definedName name="Z_3B8348FD_7A00_44FD_ACF5_E6A19592872E_.wvu.PrintTitles" localSheetId="0" hidden="1">Orçamento!$13:$13</definedName>
    <definedName name="Z_50160325_FDD6_4995_897D_2F4F0C6430EC__wvu_FilterData" localSheetId="0">Orçamento!$A$13:$I$27</definedName>
    <definedName name="Z_50160325_FDD6_4995_897D_2F4F0C6430EC__wvu_PrintArea" localSheetId="1">'Cronograma Mensal'!$A$1:$E$34</definedName>
    <definedName name="Z_50160325_FDD6_4995_897D_2F4F0C6430EC__wvu_PrintArea" localSheetId="0">Orçamento!$A$1:$I$37</definedName>
    <definedName name="Z_50160325_FDD6_4995_897D_2F4F0C6430EC__wvu_PrintTitles" localSheetId="0">Orçamento!$1:$13</definedName>
    <definedName name="Z_51679F6D_52C9_495E_8CE0_A4AA589D4632__wvu_FilterData" localSheetId="0">Orçamento!$A$13:$I$27</definedName>
    <definedName name="Z_65A89EDC_E2EF_4E49_9370_82AFDB881213__wvu_FilterData" localSheetId="0">Orçamento!$A$13:$I$27</definedName>
    <definedName name="Z_8EC65F00_94CE_4AAC_901F_0F1A78C19FA2__wvu_FilterData" localSheetId="0">Orçamento!$A$13:$I$27</definedName>
    <definedName name="Z_B535EED3_096A_4559_AE37_6359A35C71B4_.wvu.Cols" localSheetId="1" hidden="1">'Cronograma Mensal'!$E:$E</definedName>
    <definedName name="Z_B535EED3_096A_4559_AE37_6359A35C71B4_.wvu.Cols" localSheetId="0" hidden="1">Orçamento!$C:$C,Orçamento!$K:$AL</definedName>
    <definedName name="Z_B535EED3_096A_4559_AE37_6359A35C71B4_.wvu.FilterData" localSheetId="0" hidden="1">Orçamento!$A$13:$EJ$31</definedName>
    <definedName name="Z_B535EED3_096A_4559_AE37_6359A35C71B4_.wvu.PrintArea" localSheetId="1" hidden="1">'Cronograma Mensal'!$A$1:$E$35</definedName>
    <definedName name="Z_B535EED3_096A_4559_AE37_6359A35C71B4_.wvu.PrintArea" localSheetId="0" hidden="1">Orçamento!$A$1:$I$37</definedName>
    <definedName name="Z_B535EED3_096A_4559_AE37_6359A35C71B4_.wvu.PrintTitles" localSheetId="1" hidden="1">'Cronograma Mensal'!$A:$D</definedName>
    <definedName name="Z_B535EED3_096A_4559_AE37_6359A35C71B4_.wvu.PrintTitles" localSheetId="0" hidden="1">Orçamento!$13:$13</definedName>
    <definedName name="Z_CC09A366_C6A3_4857_97A0_64EABF22978D__wvu_FilterData" localSheetId="0">Orçamento!$A$13:$EJ$31</definedName>
    <definedName name="Z_CE6D2F78_279A_48FF_B90B_4CA40BF0D3DA__wvu_FilterData" localSheetId="0">Orçamento!$A$13:$EJ$31</definedName>
    <definedName name="Z_CE6D2F78_279A_48FF_B90B_4CA40BF0D3DA__wvu_PrintArea" localSheetId="1">'Cronograma Mensal'!$A$1:$E$34</definedName>
    <definedName name="Z_CE6D2F78_279A_48FF_B90B_4CA40BF0D3DA__wvu_PrintArea" localSheetId="0">Orçamento!$A$1:$I$37</definedName>
    <definedName name="Z_CE6D2F78_279A_48FF_B90B_4CA40BF0D3DA__wvu_PrintTitles" localSheetId="0">Orçamento!$1:$13</definedName>
  </definedNames>
  <calcPr calcId="181029"/>
  <customWorkbookViews>
    <customWorkbookView name="User - Modo de exibição pessoal" guid="{B535EED3-096A-4559-AE37-6359A35C71B4}" mergeInterval="0" personalView="1" maximized="1" xWindow="-8" yWindow="-8" windowWidth="1936" windowHeight="1056" tabRatio="621" activeSheetId="5"/>
    <customWorkbookView name="Erica Sotto - Modo de exibição pessoal" guid="{3B8348FD-7A00-44FD-ACF5-E6A19592872E}" mergeInterval="0" personalView="1" maximized="1" xWindow="-8" yWindow="-8" windowWidth="1616" windowHeight="876" tabRatio="6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Z19" i="1"/>
  <c r="DS19" i="1"/>
  <c r="DL19" i="1"/>
  <c r="DE19" i="1"/>
  <c r="CX19" i="1"/>
  <c r="CQ19" i="1"/>
  <c r="CJ19" i="1"/>
  <c r="CC19" i="1"/>
  <c r="BV19" i="1"/>
  <c r="BO19" i="1"/>
  <c r="BH19" i="1"/>
  <c r="BA19" i="1"/>
  <c r="AT19" i="1"/>
  <c r="AM19" i="1"/>
  <c r="AF19" i="1"/>
  <c r="Y19" i="1"/>
  <c r="H19" i="1" l="1"/>
  <c r="BG19" i="1" s="1"/>
  <c r="EI19" i="1"/>
  <c r="EG19" i="1" s="1"/>
  <c r="H7" i="1"/>
  <c r="DR19" i="1" l="1"/>
  <c r="AL19" i="1"/>
  <c r="BN19" i="1"/>
  <c r="DK19" i="1"/>
  <c r="CB19" i="1"/>
  <c r="DD19" i="1"/>
  <c r="BU19" i="1"/>
  <c r="AE19" i="1"/>
  <c r="AS19" i="1"/>
  <c r="AZ19" i="1"/>
  <c r="DY19" i="1"/>
  <c r="CI19" i="1"/>
  <c r="EF19" i="1"/>
  <c r="CW19" i="1"/>
  <c r="CP19" i="1"/>
  <c r="DZ23" i="1"/>
  <c r="DS23" i="1"/>
  <c r="DL23" i="1"/>
  <c r="DE23" i="1"/>
  <c r="CX23" i="1"/>
  <c r="CQ23" i="1"/>
  <c r="CJ23" i="1"/>
  <c r="CC23" i="1"/>
  <c r="BV23" i="1"/>
  <c r="BO23" i="1"/>
  <c r="BH23" i="1"/>
  <c r="BA23" i="1"/>
  <c r="AT23" i="1"/>
  <c r="AM23" i="1"/>
  <c r="AF23" i="1"/>
  <c r="Y23" i="1"/>
  <c r="DZ22" i="1"/>
  <c r="DS22" i="1"/>
  <c r="DL22" i="1"/>
  <c r="DE22" i="1"/>
  <c r="CX22" i="1"/>
  <c r="CQ22" i="1"/>
  <c r="CJ22" i="1"/>
  <c r="CC22" i="1"/>
  <c r="BV22" i="1"/>
  <c r="BO22" i="1"/>
  <c r="BH22" i="1"/>
  <c r="BA22" i="1"/>
  <c r="AT22" i="1"/>
  <c r="AM22" i="1"/>
  <c r="AF22" i="1"/>
  <c r="Y22" i="1"/>
  <c r="DZ18" i="1"/>
  <c r="DS18" i="1"/>
  <c r="DL18" i="1"/>
  <c r="DE18" i="1"/>
  <c r="CX18" i="1"/>
  <c r="CQ18" i="1"/>
  <c r="CJ18" i="1"/>
  <c r="CC18" i="1"/>
  <c r="BV18" i="1"/>
  <c r="BO18" i="1"/>
  <c r="BH18" i="1"/>
  <c r="BA18" i="1"/>
  <c r="AT18" i="1"/>
  <c r="AM18" i="1"/>
  <c r="AF18" i="1"/>
  <c r="Y18" i="1"/>
  <c r="DZ20" i="1"/>
  <c r="DS20" i="1"/>
  <c r="DL20" i="1"/>
  <c r="DE20" i="1"/>
  <c r="CX20" i="1"/>
  <c r="CQ20" i="1"/>
  <c r="CJ20" i="1"/>
  <c r="CC20" i="1"/>
  <c r="BV20" i="1"/>
  <c r="BO20" i="1"/>
  <c r="BH20" i="1"/>
  <c r="BA20" i="1"/>
  <c r="AT20" i="1"/>
  <c r="AM20" i="1"/>
  <c r="AF20" i="1"/>
  <c r="Y20" i="1"/>
  <c r="EJ21" i="1"/>
  <c r="EI21" i="1"/>
  <c r="H25" i="1"/>
  <c r="CJ26" i="1"/>
  <c r="CJ25" i="1"/>
  <c r="CJ17" i="1"/>
  <c r="CJ16" i="1"/>
  <c r="A17" i="15"/>
  <c r="B17" i="15" s="1"/>
  <c r="D11" i="15"/>
  <c r="B11" i="15"/>
  <c r="D9" i="15"/>
  <c r="A9" i="15"/>
  <c r="E7" i="15"/>
  <c r="D7" i="15"/>
  <c r="B7" i="15"/>
  <c r="EJ15" i="1"/>
  <c r="EJ24" i="1"/>
  <c r="DZ26" i="1"/>
  <c r="DZ25" i="1"/>
  <c r="DZ17" i="1"/>
  <c r="DZ16" i="1"/>
  <c r="DS26" i="1"/>
  <c r="DS25" i="1"/>
  <c r="DS17" i="1"/>
  <c r="DS16" i="1"/>
  <c r="DL26" i="1"/>
  <c r="DL25" i="1"/>
  <c r="DL17" i="1"/>
  <c r="DL16" i="1"/>
  <c r="DE26" i="1"/>
  <c r="DE25" i="1"/>
  <c r="DE17" i="1"/>
  <c r="DE16" i="1"/>
  <c r="CX26" i="1"/>
  <c r="CX25" i="1"/>
  <c r="CX17" i="1"/>
  <c r="CX16" i="1"/>
  <c r="CQ26" i="1"/>
  <c r="CQ25" i="1"/>
  <c r="CQ17" i="1"/>
  <c r="CQ16" i="1"/>
  <c r="CC26" i="1"/>
  <c r="CC25" i="1"/>
  <c r="CC17" i="1"/>
  <c r="CC16" i="1"/>
  <c r="BV26" i="1"/>
  <c r="BV25" i="1"/>
  <c r="BV17" i="1"/>
  <c r="BV16" i="1"/>
  <c r="BO26" i="1"/>
  <c r="BO25" i="1"/>
  <c r="BO17" i="1"/>
  <c r="BO16" i="1"/>
  <c r="BH26" i="1"/>
  <c r="BH25" i="1"/>
  <c r="BH17" i="1"/>
  <c r="BH16" i="1"/>
  <c r="BA26" i="1"/>
  <c r="BA25" i="1"/>
  <c r="BA17" i="1"/>
  <c r="BA16" i="1"/>
  <c r="AT26" i="1"/>
  <c r="AT25" i="1"/>
  <c r="AT17" i="1"/>
  <c r="AT16" i="1"/>
  <c r="AM26" i="1"/>
  <c r="AM25" i="1"/>
  <c r="AM17" i="1"/>
  <c r="AM16" i="1"/>
  <c r="AF26" i="1"/>
  <c r="AF25" i="1"/>
  <c r="AF17" i="1"/>
  <c r="AF16" i="1"/>
  <c r="Y26" i="1"/>
  <c r="Y25" i="1"/>
  <c r="Y17" i="1"/>
  <c r="Y16" i="1"/>
  <c r="Y11" i="1"/>
  <c r="AF11" i="1" s="1"/>
  <c r="AM11" i="1" s="1"/>
  <c r="AT11" i="1" s="1"/>
  <c r="BA11" i="1" s="1"/>
  <c r="BH11" i="1" s="1"/>
  <c r="BO11" i="1" s="1"/>
  <c r="BV11" i="1" s="1"/>
  <c r="CC11" i="1" s="1"/>
  <c r="CJ11" i="1" s="1"/>
  <c r="CQ11" i="1" s="1"/>
  <c r="CX11" i="1" s="1"/>
  <c r="DE11" i="1" s="1"/>
  <c r="DL11" i="1" s="1"/>
  <c r="DS11" i="1" s="1"/>
  <c r="DZ11" i="1" s="1"/>
  <c r="EI24" i="1"/>
  <c r="BG25" i="1" l="1"/>
  <c r="BU25" i="1"/>
  <c r="H22" i="1"/>
  <c r="EJ19" i="1"/>
  <c r="EH19" i="1" s="1"/>
  <c r="H18" i="1"/>
  <c r="DR18" i="1" s="1"/>
  <c r="H17" i="1"/>
  <c r="BG17" i="1" s="1"/>
  <c r="H26" i="1"/>
  <c r="AZ26" i="1" s="1"/>
  <c r="H16" i="1"/>
  <c r="AE16" i="1" s="1"/>
  <c r="H20" i="1"/>
  <c r="DR20" i="1" s="1"/>
  <c r="H23" i="1"/>
  <c r="DY23" i="1" s="1"/>
  <c r="EI17" i="1"/>
  <c r="EG17" i="1" s="1"/>
  <c r="DD25" i="1"/>
  <c r="EI22" i="1"/>
  <c r="EG22" i="1" s="1"/>
  <c r="EI23" i="1"/>
  <c r="EG23" i="1" s="1"/>
  <c r="AS25" i="1"/>
  <c r="EF25" i="1"/>
  <c r="EI25" i="1"/>
  <c r="EG25" i="1" s="1"/>
  <c r="CP25" i="1"/>
  <c r="EI18" i="1"/>
  <c r="EG18" i="1" s="1"/>
  <c r="DK25" i="1"/>
  <c r="CW25" i="1"/>
  <c r="BN25" i="1"/>
  <c r="AE25" i="1"/>
  <c r="CI25" i="1"/>
  <c r="DR25" i="1"/>
  <c r="AL25" i="1"/>
  <c r="DY25" i="1"/>
  <c r="EI20" i="1"/>
  <c r="EG20" i="1" s="1"/>
  <c r="AZ25" i="1"/>
  <c r="CB25" i="1"/>
  <c r="EI26" i="1"/>
  <c r="EG26" i="1" s="1"/>
  <c r="EI16" i="1"/>
  <c r="EG16" i="1" s="1"/>
  <c r="E24" i="1" l="1"/>
  <c r="CW22" i="1"/>
  <c r="E21" i="1"/>
  <c r="AZ16" i="1"/>
  <c r="AL22" i="1"/>
  <c r="DD16" i="1"/>
  <c r="CI16" i="1"/>
  <c r="AL23" i="1"/>
  <c r="BG16" i="1"/>
  <c r="EF18" i="1"/>
  <c r="AZ22" i="1"/>
  <c r="CP22" i="1"/>
  <c r="CI22" i="1"/>
  <c r="DR22" i="1"/>
  <c r="BG22" i="1"/>
  <c r="CB22" i="1"/>
  <c r="DD22" i="1"/>
  <c r="AE22" i="1"/>
  <c r="BN22" i="1"/>
  <c r="AS22" i="1"/>
  <c r="AZ17" i="1"/>
  <c r="AL16" i="1"/>
  <c r="EF22" i="1"/>
  <c r="DK22" i="1"/>
  <c r="BU22" i="1"/>
  <c r="AS17" i="1"/>
  <c r="DY22" i="1"/>
  <c r="CI18" i="1"/>
  <c r="CW18" i="1"/>
  <c r="DY18" i="1"/>
  <c r="AE23" i="1"/>
  <c r="CP18" i="1"/>
  <c r="AE18" i="1"/>
  <c r="BU18" i="1"/>
  <c r="CB18" i="1"/>
  <c r="DD18" i="1"/>
  <c r="BG18" i="1"/>
  <c r="AS18" i="1"/>
  <c r="AZ18" i="1"/>
  <c r="AL18" i="1"/>
  <c r="DK18" i="1"/>
  <c r="BN18" i="1"/>
  <c r="DD26" i="1"/>
  <c r="AL17" i="1"/>
  <c r="CW23" i="1"/>
  <c r="CW17" i="1"/>
  <c r="CP17" i="1"/>
  <c r="DK23" i="1"/>
  <c r="EF17" i="1"/>
  <c r="CI23" i="1"/>
  <c r="EF23" i="1"/>
  <c r="AZ23" i="1"/>
  <c r="DR23" i="1"/>
  <c r="CB23" i="1"/>
  <c r="BU23" i="1"/>
  <c r="BN23" i="1"/>
  <c r="DR17" i="1"/>
  <c r="BG23" i="1"/>
  <c r="CP23" i="1"/>
  <c r="DD23" i="1"/>
  <c r="AS23" i="1"/>
  <c r="CB17" i="1"/>
  <c r="CW16" i="1"/>
  <c r="DK26" i="1"/>
  <c r="CB26" i="1"/>
  <c r="CP26" i="1"/>
  <c r="EF26" i="1"/>
  <c r="BG26" i="1"/>
  <c r="DR16" i="1"/>
  <c r="DY17" i="1"/>
  <c r="BN17" i="1"/>
  <c r="DK17" i="1"/>
  <c r="BU17" i="1"/>
  <c r="BU16" i="1"/>
  <c r="AS16" i="1"/>
  <c r="AE17" i="1"/>
  <c r="DD17" i="1"/>
  <c r="CI17" i="1"/>
  <c r="CP16" i="1"/>
  <c r="CB16" i="1"/>
  <c r="AL26" i="1"/>
  <c r="AS26" i="1"/>
  <c r="BU26" i="1"/>
  <c r="DR26" i="1"/>
  <c r="EF16" i="1"/>
  <c r="BN16" i="1"/>
  <c r="CI26" i="1"/>
  <c r="AE26" i="1"/>
  <c r="DY26" i="1"/>
  <c r="AL20" i="1"/>
  <c r="AE20" i="1"/>
  <c r="EF20" i="1"/>
  <c r="BN20" i="1"/>
  <c r="CI20" i="1"/>
  <c r="CW20" i="1"/>
  <c r="DY20" i="1"/>
  <c r="CB20" i="1"/>
  <c r="AS20" i="1"/>
  <c r="E15" i="1"/>
  <c r="DK20" i="1"/>
  <c r="BU20" i="1"/>
  <c r="DD20" i="1"/>
  <c r="BG20" i="1"/>
  <c r="AZ20" i="1"/>
  <c r="CP20" i="1"/>
  <c r="DY16" i="1"/>
  <c r="DK16" i="1"/>
  <c r="CW26" i="1"/>
  <c r="BN26" i="1"/>
  <c r="EJ25" i="1"/>
  <c r="EH25" i="1" s="1"/>
  <c r="EJ22" i="1" l="1"/>
  <c r="EH22" i="1" s="1"/>
  <c r="DR14" i="1"/>
  <c r="DR27" i="1" s="1"/>
  <c r="DR28" i="1" s="1"/>
  <c r="EF14" i="1"/>
  <c r="EF27" i="1" s="1"/>
  <c r="EF28" i="1" s="1"/>
  <c r="DD14" i="1"/>
  <c r="DD27" i="1" s="1"/>
  <c r="DD28" i="1" s="1"/>
  <c r="EJ18" i="1"/>
  <c r="EH18" i="1" s="1"/>
  <c r="AZ14" i="1"/>
  <c r="AZ27" i="1" s="1"/>
  <c r="AZ28" i="1" s="1"/>
  <c r="BG14" i="1"/>
  <c r="BG27" i="1" s="1"/>
  <c r="BG28" i="1" s="1"/>
  <c r="DY14" i="1"/>
  <c r="DY27" i="1" s="1"/>
  <c r="DY28" i="1" s="1"/>
  <c r="AS14" i="1"/>
  <c r="AS27" i="1" s="1"/>
  <c r="AS28" i="1" s="1"/>
  <c r="CI14" i="1"/>
  <c r="CI27" i="1" s="1"/>
  <c r="AL14" i="1"/>
  <c r="AL27" i="1" s="1"/>
  <c r="AL28" i="1" s="1"/>
  <c r="CB14" i="1"/>
  <c r="CB27" i="1" s="1"/>
  <c r="CW14" i="1"/>
  <c r="CW27" i="1" s="1"/>
  <c r="CW28" i="1" s="1"/>
  <c r="EJ23" i="1"/>
  <c r="EH23" i="1" s="1"/>
  <c r="CP14" i="1"/>
  <c r="CP27" i="1" s="1"/>
  <c r="CP28" i="1" s="1"/>
  <c r="AE14" i="1"/>
  <c r="AE27" i="1" s="1"/>
  <c r="AE28" i="1" s="1"/>
  <c r="BN14" i="1"/>
  <c r="BN27" i="1" s="1"/>
  <c r="BN28" i="1" s="1"/>
  <c r="EJ17" i="1"/>
  <c r="EH17" i="1" s="1"/>
  <c r="EJ16" i="1"/>
  <c r="EH16" i="1" s="1"/>
  <c r="BU14" i="1"/>
  <c r="BU27" i="1" s="1"/>
  <c r="BU28" i="1" s="1"/>
  <c r="EJ26" i="1"/>
  <c r="EH26" i="1" s="1"/>
  <c r="E14" i="1"/>
  <c r="EJ20" i="1"/>
  <c r="EH20" i="1" s="1"/>
  <c r="DK14" i="1"/>
  <c r="DK27" i="1" s="1"/>
  <c r="DK28" i="1" s="1"/>
  <c r="CQ14" i="1" l="1"/>
  <c r="BH14" i="1"/>
  <c r="BW14" i="1"/>
  <c r="DN14" i="1"/>
  <c r="Y14" i="1"/>
  <c r="DO14" i="1"/>
  <c r="AM14" i="1"/>
  <c r="BD14" i="1"/>
  <c r="AG14" i="1"/>
  <c r="AU14" i="1"/>
  <c r="DV14" i="1"/>
  <c r="BI14" i="1"/>
  <c r="AR14" i="1"/>
  <c r="CN14" i="1"/>
  <c r="AK14" i="1"/>
  <c r="BL14" i="1"/>
  <c r="DU14" i="1"/>
  <c r="AW14" i="1"/>
  <c r="CJ14" i="1"/>
  <c r="BO14" i="1"/>
  <c r="BK14" i="1"/>
  <c r="CT14" i="1"/>
  <c r="CS14" i="1"/>
  <c r="DM14" i="1"/>
  <c r="BB14" i="1"/>
  <c r="CC14" i="1"/>
  <c r="BV14" i="1"/>
  <c r="DZ14" i="1"/>
  <c r="BF14" i="1"/>
  <c r="AY14" i="1"/>
  <c r="DA14" i="1"/>
  <c r="BS14" i="1"/>
  <c r="CV14" i="1"/>
  <c r="AO14" i="1"/>
  <c r="CM14" i="1"/>
  <c r="Z14" i="1"/>
  <c r="CE14" i="1"/>
  <c r="DB14" i="1"/>
  <c r="EE14" i="1"/>
  <c r="BE14" i="1"/>
  <c r="AJ14" i="1"/>
  <c r="AP14" i="1"/>
  <c r="CK14" i="1"/>
  <c r="CY14" i="1"/>
  <c r="DP14" i="1"/>
  <c r="BR14" i="1"/>
  <c r="AF14" i="1"/>
  <c r="AT14" i="1"/>
  <c r="CO14" i="1"/>
  <c r="ED14" i="1"/>
  <c r="DJ14" i="1"/>
  <c r="EA14" i="1"/>
  <c r="BC14" i="1"/>
  <c r="CZ14" i="1"/>
  <c r="BP14" i="1"/>
  <c r="AB14" i="1"/>
  <c r="CL14" i="1"/>
  <c r="CF14" i="1"/>
  <c r="BY14" i="1"/>
  <c r="DH14" i="1"/>
  <c r="DF14" i="1"/>
  <c r="CU14" i="1"/>
  <c r="BQ14" i="1"/>
  <c r="DC14" i="1"/>
  <c r="AH14" i="1"/>
  <c r="EC14" i="1"/>
  <c r="DT14" i="1"/>
  <c r="DQ14" i="1"/>
  <c r="CA14" i="1"/>
  <c r="G27" i="1"/>
  <c r="AT27" i="1" s="1"/>
  <c r="CX14" i="1"/>
  <c r="DS14" i="1"/>
  <c r="AD14" i="1"/>
  <c r="CD14" i="1"/>
  <c r="AN14" i="1"/>
  <c r="EB14" i="1"/>
  <c r="BM14" i="1"/>
  <c r="AC14" i="1"/>
  <c r="BJ14" i="1"/>
  <c r="AA14" i="1"/>
  <c r="BZ14" i="1"/>
  <c r="AQ14" i="1"/>
  <c r="DW14" i="1"/>
  <c r="CR14" i="1"/>
  <c r="DX14" i="1"/>
  <c r="DI14" i="1"/>
  <c r="BX14" i="1"/>
  <c r="AI14" i="1"/>
  <c r="BT14" i="1"/>
  <c r="AX14" i="1"/>
  <c r="CG14" i="1"/>
  <c r="AV14" i="1"/>
  <c r="CH14" i="1"/>
  <c r="DG14" i="1"/>
  <c r="DL14" i="1"/>
  <c r="BA14" i="1"/>
  <c r="EJ14" i="1"/>
  <c r="DE14" i="1"/>
  <c r="CB28" i="1"/>
  <c r="CI28" i="1"/>
  <c r="BV28" i="1" l="1"/>
  <c r="I19" i="1"/>
  <c r="I21" i="1"/>
  <c r="BO28" i="1"/>
  <c r="I23" i="1"/>
  <c r="I27" i="1"/>
  <c r="DL28" i="1"/>
  <c r="CC27" i="1"/>
  <c r="I17" i="1"/>
  <c r="CX28" i="1"/>
  <c r="CQ28" i="1"/>
  <c r="CC28" i="1"/>
  <c r="I15" i="1"/>
  <c r="I26" i="1"/>
  <c r="I22" i="1"/>
  <c r="DE27" i="1"/>
  <c r="AF28" i="1"/>
  <c r="BV27" i="1"/>
  <c r="G28" i="1"/>
  <c r="I28" i="1" s="1"/>
  <c r="CQ27" i="1"/>
  <c r="BO27" i="1"/>
  <c r="I24" i="1"/>
  <c r="I20" i="1"/>
  <c r="I18" i="1"/>
  <c r="DL27" i="1"/>
  <c r="AM28" i="1"/>
  <c r="CJ28" i="1"/>
  <c r="DZ28" i="1"/>
  <c r="BA28" i="1"/>
  <c r="I25" i="1"/>
  <c r="I16" i="1"/>
  <c r="Y28" i="1"/>
  <c r="AF27" i="1"/>
  <c r="BH28" i="1"/>
  <c r="BA27" i="1"/>
  <c r="I14" i="1"/>
  <c r="C17" i="15" s="1"/>
  <c r="C20" i="15" s="1"/>
  <c r="DS27" i="1"/>
  <c r="AM27" i="1"/>
  <c r="CJ27" i="1"/>
  <c r="DZ27" i="1"/>
  <c r="Y27" i="1"/>
  <c r="BH27" i="1"/>
  <c r="CX27" i="1"/>
  <c r="DS28" i="1"/>
  <c r="DE28" i="1"/>
  <c r="AT28" i="1"/>
  <c r="EH14" i="1"/>
  <c r="EJ27" i="1"/>
  <c r="EI14" i="1"/>
  <c r="D17" i="15" l="1"/>
  <c r="H9" i="1"/>
  <c r="H11" i="1" s="1"/>
  <c r="E11" i="15" s="1"/>
  <c r="EI27" i="1"/>
  <c r="EJ28" i="1"/>
  <c r="EI28" i="1" s="1"/>
  <c r="EG14" i="1"/>
  <c r="EH27" i="1"/>
  <c r="E9" i="15" l="1"/>
  <c r="E18" i="15"/>
  <c r="E20" i="15" s="1"/>
  <c r="E23" i="15" s="1"/>
  <c r="D20" i="15"/>
  <c r="EJ31" i="1"/>
  <c r="EG27" i="1"/>
  <c r="EH28" i="1"/>
  <c r="EJ29" i="1"/>
  <c r="D23" i="15" l="1"/>
  <c r="C23" i="15" s="1"/>
  <c r="EJ32" i="1"/>
  <c r="EG28" i="1"/>
</calcChain>
</file>

<file path=xl/sharedStrings.xml><?xml version="1.0" encoding="utf-8"?>
<sst xmlns="http://schemas.openxmlformats.org/spreadsheetml/2006/main" count="201" uniqueCount="75">
  <si>
    <t xml:space="preserve">OBRA: </t>
  </si>
  <si>
    <t xml:space="preserve">Tipo de Intervenção: </t>
  </si>
  <si>
    <t>Área de intervenção:</t>
  </si>
  <si>
    <t>Endereço :</t>
  </si>
  <si>
    <t>Investimento:</t>
  </si>
  <si>
    <t>Saldo</t>
  </si>
  <si>
    <t>TOTAL</t>
  </si>
  <si>
    <t>Ref.</t>
  </si>
  <si>
    <t>Un.</t>
  </si>
  <si>
    <t>Qtd.</t>
  </si>
  <si>
    <t xml:space="preserve">% </t>
  </si>
  <si>
    <t>%</t>
  </si>
  <si>
    <t>sem1</t>
  </si>
  <si>
    <t>sem2</t>
  </si>
  <si>
    <t>sem3</t>
  </si>
  <si>
    <t>sem4</t>
  </si>
  <si>
    <t>sem5</t>
  </si>
  <si>
    <t>R$</t>
  </si>
  <si>
    <t>01.01</t>
  </si>
  <si>
    <t>01.01.01</t>
  </si>
  <si>
    <t>01.01.02</t>
  </si>
  <si>
    <t>01.01.03</t>
  </si>
  <si>
    <t>01.01.05</t>
  </si>
  <si>
    <t>01.02</t>
  </si>
  <si>
    <t>SERVIÇOS TÉCNICOS</t>
  </si>
  <si>
    <t>01.02.01</t>
  </si>
  <si>
    <t>un</t>
  </si>
  <si>
    <t>16.06.065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</si>
  <si>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</si>
  <si>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</si>
  <si>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</si>
  <si>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</si>
  <si>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</si>
  <si>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</si>
  <si>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</si>
  <si>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</si>
  <si>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01.02.02</t>
  </si>
  <si>
    <t>Custo Total</t>
  </si>
  <si>
    <t>25.01.450</t>
  </si>
  <si>
    <t>26.03.070</t>
  </si>
  <si>
    <t>32.06.231</t>
  </si>
  <si>
    <t>66.02.239</t>
  </si>
  <si>
    <t>Invest./Área:</t>
  </si>
  <si>
    <t>01.17.051</t>
  </si>
  <si>
    <t>01.03</t>
  </si>
  <si>
    <t>01.03.01</t>
  </si>
  <si>
    <t>01.03.02</t>
  </si>
  <si>
    <t>Descrição dos Serviços</t>
  </si>
  <si>
    <t xml:space="preserve">Custo un. </t>
  </si>
  <si>
    <t>TOTAL GERAL</t>
  </si>
  <si>
    <t xml:space="preserve">TOTAL GERAL COM BDI </t>
  </si>
  <si>
    <t>ADMINISTRAÇÃO DA OBRA</t>
  </si>
  <si>
    <t>REVESTIMENTOS ESPECIAIS</t>
  </si>
  <si>
    <t>Projeto Executivo De Estrutura Em Formato A1 (Estrutura Metálica)</t>
  </si>
  <si>
    <t>Diversos</t>
  </si>
  <si>
    <t>Fornecimento e Instação de Pele de Vidro</t>
  </si>
  <si>
    <t>Unidades Básica de Saúde</t>
  </si>
  <si>
    <t>45 DIAS</t>
  </si>
  <si>
    <t>CDHU-184 | FDE-Out/21 | SINAPI-Nov/21</t>
  </si>
  <si>
    <t>Projeto Executivo De Estrutura Em Formato A1 (pele de vidro)</t>
  </si>
  <si>
    <t>Caixilho Em Alumínio Para Pele De Vidro, Tipo Fachada</t>
  </si>
  <si>
    <t>m2</t>
  </si>
  <si>
    <t>Vidro Laminado Temperado Incolor De 8Mm</t>
  </si>
  <si>
    <t>Película De Controle Solar Refletiva Na Cor Prata, Para Aplicação Em Vidros</t>
  </si>
  <si>
    <t>Sistema Eletrônico De Automatização De Portão Deslizante, Para Esforços Até 800 Kg</t>
  </si>
  <si>
    <t>cj</t>
  </si>
  <si>
    <t>Andaime - Fachada - Aluguel Mensal</t>
  </si>
  <si>
    <t>Engenheiro Civil De Obra Pleno Com Encargos Complementares</t>
  </si>
  <si>
    <t>h</t>
  </si>
  <si>
    <t>Mestre De Obras Com Encargos Complementares</t>
  </si>
  <si>
    <t>mes</t>
  </si>
  <si>
    <t>CDHU-184</t>
  </si>
  <si>
    <t xml:space="preserve">FDE-Out/21 </t>
  </si>
  <si>
    <t>Sinapi-Nov/21</t>
  </si>
  <si>
    <t>XX,XX%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</si>
</sst>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&quot;R$ &quot;#,##0.00"/>
    <numFmt numFmtId="174" formatCode="&quot;Mês&quot;\ ##"/>
    <numFmt numFmtId="176" formatCode="##,##0.00\ &quot;m2&quot;"/>
    <numFmt numFmtId="177" formatCode="&quot;R$&quot;\ #,##0.00"/>
    <numFmt numFmtId="178" formatCode="&quot;R$ &quot;#,##0.00\ &quot;/ m2&quot;"/>
    <numFmt numFmtId="179" formatCode="&quot; R$ &quot;#,##0.00\ &quot;/ m2&quot;"/>
    <numFmt numFmtId="180" formatCode="&quot;MÊS&quot;\ ##"/>
    <numFmt numFmtId="181" formatCode="_(&quot;R$ &quot;#,##0.00_);_(&quot;R$ &quot;\(#,##0.00\);_(&quot;R$ &quot;\ \-??_);_(@_)"/>
    <numFmt numFmtId="182" formatCode="&quot; R$ &quot;* #,##0.00\ ;&quot; R$ &quot;* \(#,##0.00\);&quot; R$ &quot;* \-#\ ;@\ "/>
  </numFmts>
  <fonts count="39" x14ac:knownFonts="1"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z val="10"/>
      <color indexed="10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hadow/>
      <sz val="10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5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9"/>
      </patternFill>
    </fill>
  </fills>
  <borders count="7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71">
    <xf numFmtId="0" fontId="0" fillId="0" borderId="0"/>
    <xf numFmtId="0" fontId="23" fillId="0" borderId="0" applyNumberFormat="0"/>
    <xf numFmtId="0" fontId="23" fillId="0" borderId="0"/>
    <xf numFmtId="166" fontId="23" fillId="0" borderId="0"/>
    <xf numFmtId="166" fontId="23" fillId="0" borderId="0"/>
    <xf numFmtId="166" fontId="23" fillId="0" borderId="0"/>
    <xf numFmtId="182" fontId="23" fillId="0" borderId="0"/>
    <xf numFmtId="166" fontId="23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23" fillId="0" borderId="0"/>
    <xf numFmtId="182" fontId="23" fillId="0" borderId="0"/>
    <xf numFmtId="166" fontId="23" fillId="0" borderId="0"/>
    <xf numFmtId="44" fontId="32" fillId="0" borderId="0" applyFont="0" applyFill="0" applyBorder="0" applyAlignment="0" applyProtection="0"/>
    <xf numFmtId="0" fontId="33" fillId="0" borderId="0"/>
    <xf numFmtId="0" fontId="23" fillId="0" borderId="0"/>
    <xf numFmtId="0" fontId="33" fillId="0" borderId="0"/>
    <xf numFmtId="0" fontId="1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32" fillId="0" borderId="0"/>
    <xf numFmtId="0" fontId="28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6" fillId="0" borderId="0"/>
    <xf numFmtId="0" fontId="23" fillId="0" borderId="0"/>
    <xf numFmtId="0" fontId="31" fillId="0" borderId="0"/>
    <xf numFmtId="0" fontId="28" fillId="0" borderId="0"/>
    <xf numFmtId="0" fontId="16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23" fillId="0" borderId="0"/>
    <xf numFmtId="0" fontId="23" fillId="0" borderId="0"/>
    <xf numFmtId="9" fontId="23" fillId="0" borderId="0"/>
    <xf numFmtId="9" fontId="23" fillId="0" borderId="0"/>
    <xf numFmtId="9" fontId="23" fillId="0" borderId="0"/>
    <xf numFmtId="9" fontId="27" fillId="0" borderId="0" applyFont="0" applyFill="0" applyBorder="0" applyAlignment="0" applyProtection="0"/>
    <xf numFmtId="9" fontId="23" fillId="0" borderId="0"/>
    <xf numFmtId="167" fontId="23" fillId="0" borderId="0"/>
    <xf numFmtId="169" fontId="23" fillId="0" borderId="0"/>
    <xf numFmtId="169" fontId="23" fillId="0" borderId="0"/>
    <xf numFmtId="167" fontId="23" fillId="0" borderId="0"/>
    <xf numFmtId="165" fontId="27" fillId="0" borderId="0" applyFont="0" applyFill="0" applyBorder="0" applyAlignment="0" applyProtection="0"/>
    <xf numFmtId="169" fontId="23" fillId="0" borderId="0"/>
    <xf numFmtId="0" fontId="2" fillId="0" borderId="1">
      <alignment horizontal="left" wrapText="1"/>
    </xf>
    <xf numFmtId="169" fontId="2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23" fillId="0" borderId="0"/>
  </cellStyleXfs>
  <cellXfs count="322">
    <xf numFmtId="0" fontId="0" fillId="0" borderId="0" xfId="0"/>
    <xf numFmtId="49" fontId="35" fillId="6" borderId="20" xfId="2" applyNumberFormat="1" applyFont="1" applyFill="1" applyBorder="1" applyAlignment="1" applyProtection="1">
      <alignment horizontal="center" vertical="center"/>
      <protection hidden="1"/>
    </xf>
    <xf numFmtId="49" fontId="0" fillId="0" borderId="26" xfId="2" applyNumberFormat="1" applyFont="1" applyFill="1" applyBorder="1" applyAlignment="1" applyProtection="1">
      <alignment horizontal="center" vertical="center"/>
      <protection hidden="1"/>
    </xf>
    <xf numFmtId="166" fontId="0" fillId="0" borderId="43" xfId="3" applyFont="1" applyFill="1" applyBorder="1" applyAlignment="1" applyProtection="1">
      <alignment horizontal="right" vertical="center"/>
      <protection hidden="1"/>
    </xf>
    <xf numFmtId="49" fontId="0" fillId="0" borderId="45" xfId="2" applyNumberFormat="1" applyFont="1" applyFill="1" applyBorder="1" applyAlignment="1" applyProtection="1">
      <alignment horizontal="center" vertical="center"/>
      <protection hidden="1"/>
    </xf>
    <xf numFmtId="166" fontId="0" fillId="0" borderId="26" xfId="3" applyFont="1" applyFill="1" applyBorder="1" applyAlignment="1" applyProtection="1">
      <alignment horizontal="right" vertical="center"/>
      <protection hidden="1"/>
    </xf>
    <xf numFmtId="49" fontId="0" fillId="0" borderId="47" xfId="0" applyNumberFormat="1" applyFont="1" applyFill="1" applyBorder="1" applyAlignment="1" applyProtection="1">
      <alignment horizontal="center" vertical="center"/>
      <protection hidden="1"/>
    </xf>
    <xf numFmtId="166" fontId="0" fillId="0" borderId="48" xfId="3" applyFont="1" applyFill="1" applyBorder="1" applyAlignment="1" applyProtection="1">
      <alignment horizontal="right" vertical="center"/>
      <protection hidden="1"/>
    </xf>
    <xf numFmtId="49" fontId="0" fillId="0" borderId="50" xfId="0" applyNumberFormat="1" applyFont="1" applyFill="1" applyBorder="1" applyAlignment="1" applyProtection="1">
      <alignment horizontal="center" vertical="center"/>
      <protection hidden="1"/>
    </xf>
    <xf numFmtId="0" fontId="0" fillId="0" borderId="35" xfId="2" applyNumberFormat="1" applyFont="1" applyFill="1" applyBorder="1" applyAlignment="1" applyProtection="1">
      <alignment horizontal="center" vertical="center"/>
      <protection hidden="1"/>
    </xf>
    <xf numFmtId="166" fontId="0" fillId="0" borderId="35" xfId="3" applyFont="1" applyFill="1" applyBorder="1" applyAlignment="1" applyProtection="1">
      <alignment horizontal="right" vertical="center"/>
      <protection hidden="1"/>
    </xf>
    <xf numFmtId="0" fontId="0" fillId="0" borderId="26" xfId="2" applyNumberFormat="1" applyFont="1" applyFill="1" applyBorder="1" applyAlignment="1" applyProtection="1">
      <alignment horizontal="center" vertical="center"/>
      <protection hidden="1"/>
    </xf>
    <xf numFmtId="0" fontId="0" fillId="0" borderId="43" xfId="2" applyNumberFormat="1" applyFont="1" applyFill="1" applyBorder="1" applyAlignment="1" applyProtection="1">
      <alignment horizontal="center" vertical="center"/>
      <protection hidden="1"/>
    </xf>
    <xf numFmtId="0" fontId="0" fillId="0" borderId="8" xfId="2" applyFont="1" applyBorder="1" applyAlignment="1" applyProtection="1">
      <alignment horizontal="center" vertical="center"/>
      <protection locked="0"/>
    </xf>
    <xf numFmtId="0" fontId="0" fillId="0" borderId="9" xfId="2" applyFont="1" applyBorder="1" applyAlignment="1" applyProtection="1">
      <alignment vertical="center"/>
      <protection locked="0"/>
    </xf>
    <xf numFmtId="0" fontId="0" fillId="0" borderId="9" xfId="2" applyFont="1" applyFill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/>
      <protection locked="0"/>
    </xf>
    <xf numFmtId="0" fontId="3" fillId="0" borderId="33" xfId="2" applyFont="1" applyBorder="1" applyAlignment="1" applyProtection="1">
      <alignment horizontal="center" vertical="center"/>
      <protection locked="0"/>
    </xf>
    <xf numFmtId="0" fontId="0" fillId="0" borderId="10" xfId="2" applyFont="1" applyBorder="1" applyAlignment="1" applyProtection="1">
      <alignment vertical="center"/>
      <protection locked="0"/>
    </xf>
    <xf numFmtId="0" fontId="0" fillId="0" borderId="0" xfId="2" applyFont="1" applyBorder="1" applyAlignment="1" applyProtection="1">
      <alignment vertical="center"/>
      <protection locked="0"/>
    </xf>
    <xf numFmtId="0" fontId="0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horizontal="left" vertical="center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wrapText="1"/>
      <protection locked="0"/>
    </xf>
    <xf numFmtId="4" fontId="0" fillId="0" borderId="48" xfId="51" applyNumberFormat="1" applyFont="1" applyFill="1" applyBorder="1" applyAlignment="1" applyProtection="1">
      <alignment horizontal="center" vertical="center"/>
      <protection locked="0"/>
    </xf>
    <xf numFmtId="4" fontId="0" fillId="0" borderId="35" xfId="51" applyNumberFormat="1" applyFont="1" applyFill="1" applyBorder="1" applyAlignment="1" applyProtection="1">
      <alignment horizontal="center" vertical="center"/>
      <protection locked="0"/>
    </xf>
    <xf numFmtId="4" fontId="0" fillId="0" borderId="43" xfId="51" applyNumberFormat="1" applyFont="1" applyFill="1" applyBorder="1" applyAlignment="1" applyProtection="1">
      <alignment horizontal="center" vertical="center"/>
      <protection locked="0"/>
    </xf>
    <xf numFmtId="4" fontId="0" fillId="0" borderId="26" xfId="51" applyNumberFormat="1" applyFont="1" applyFill="1" applyBorder="1" applyAlignment="1" applyProtection="1">
      <alignment horizontal="center" vertical="center"/>
      <protection locked="0"/>
    </xf>
    <xf numFmtId="10" fontId="35" fillId="8" borderId="41" xfId="53" applyNumberFormat="1" applyFont="1" applyFill="1" applyBorder="1" applyAlignment="1" applyProtection="1">
      <alignment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0" fillId="0" borderId="33" xfId="2" applyFont="1" applyBorder="1" applyAlignment="1" applyProtection="1">
      <alignment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0" fillId="0" borderId="11" xfId="2" applyFont="1" applyBorder="1" applyAlignment="1" applyProtection="1">
      <alignment vertical="center"/>
      <protection locked="0"/>
    </xf>
    <xf numFmtId="0" fontId="4" fillId="0" borderId="0" xfId="2" applyFont="1" applyBorder="1" applyAlignment="1" applyProtection="1">
      <alignment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20" fillId="0" borderId="0" xfId="2" applyFont="1" applyBorder="1" applyAlignment="1" applyProtection="1">
      <alignment vertical="center"/>
      <protection locked="0"/>
    </xf>
    <xf numFmtId="0" fontId="20" fillId="0" borderId="0" xfId="2" applyFont="1" applyBorder="1" applyAlignment="1" applyProtection="1">
      <alignment horizontal="center" vertical="center"/>
      <protection locked="0"/>
    </xf>
    <xf numFmtId="10" fontId="23" fillId="0" borderId="72" xfId="20" applyNumberFormat="1" applyFill="1" applyBorder="1" applyAlignment="1" applyProtection="1">
      <alignment horizontal="center" vertical="center"/>
      <protection locked="0"/>
    </xf>
    <xf numFmtId="0" fontId="26" fillId="12" borderId="10" xfId="2" applyFont="1" applyFill="1" applyBorder="1" applyAlignment="1" applyProtection="1">
      <alignment horizontal="center" vertical="center"/>
      <protection hidden="1"/>
    </xf>
    <xf numFmtId="0" fontId="4" fillId="13" borderId="0" xfId="2" applyFont="1" applyFill="1" applyBorder="1" applyAlignment="1" applyProtection="1">
      <alignment horizontal="center" vertical="center" wrapText="1"/>
      <protection hidden="1"/>
    </xf>
    <xf numFmtId="0" fontId="0" fillId="2" borderId="0" xfId="2" applyFont="1" applyFill="1" applyBorder="1" applyAlignment="1" applyProtection="1">
      <alignment vertical="center"/>
      <protection hidden="1"/>
    </xf>
    <xf numFmtId="0" fontId="4" fillId="2" borderId="0" xfId="2" applyFont="1" applyFill="1" applyBorder="1" applyAlignment="1" applyProtection="1">
      <alignment vertical="center"/>
      <protection hidden="1"/>
    </xf>
    <xf numFmtId="0" fontId="0" fillId="0" borderId="0" xfId="2" applyFont="1" applyFill="1" applyBorder="1" applyAlignment="1" applyProtection="1">
      <alignment vertical="center"/>
      <protection hidden="1"/>
    </xf>
    <xf numFmtId="0" fontId="0" fillId="0" borderId="0" xfId="2" applyFont="1" applyBorder="1" applyAlignment="1" applyProtection="1">
      <alignment vertical="center"/>
      <protection hidden="1"/>
    </xf>
    <xf numFmtId="0" fontId="0" fillId="0" borderId="0" xfId="2" applyFont="1" applyFill="1" applyBorder="1" applyAlignment="1" applyProtection="1">
      <alignment horizontal="center" vertical="center"/>
      <protection hidden="1"/>
    </xf>
    <xf numFmtId="168" fontId="12" fillId="12" borderId="10" xfId="2" applyNumberFormat="1" applyFont="1" applyFill="1" applyBorder="1" applyAlignment="1" applyProtection="1">
      <alignment vertical="center"/>
      <protection hidden="1"/>
    </xf>
    <xf numFmtId="177" fontId="0" fillId="2" borderId="10" xfId="2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horizontal="center" vertical="center" wrapText="1"/>
      <protection hidden="1"/>
    </xf>
    <xf numFmtId="4" fontId="5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2" applyFont="1" applyBorder="1" applyAlignment="1" applyProtection="1">
      <alignment horizontal="center" vertical="center" wrapText="1"/>
      <protection hidden="1"/>
    </xf>
    <xf numFmtId="177" fontId="0" fillId="12" borderId="0" xfId="2" applyNumberFormat="1" applyFont="1" applyFill="1" applyBorder="1" applyAlignment="1" applyProtection="1">
      <alignment vertical="center"/>
      <protection hidden="1"/>
    </xf>
    <xf numFmtId="0" fontId="7" fillId="10" borderId="0" xfId="2" applyFont="1" applyFill="1" applyBorder="1" applyAlignment="1" applyProtection="1">
      <alignment vertical="center"/>
      <protection hidden="1"/>
    </xf>
    <xf numFmtId="0" fontId="0" fillId="12" borderId="0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/>
      <protection hidden="1"/>
    </xf>
    <xf numFmtId="168" fontId="5" fillId="0" borderId="11" xfId="2" applyNumberFormat="1" applyFont="1" applyBorder="1" applyAlignment="1" applyProtection="1">
      <alignment horizontal="center" vertical="center" wrapText="1"/>
      <protection hidden="1"/>
    </xf>
    <xf numFmtId="169" fontId="23" fillId="10" borderId="0" xfId="65" applyFill="1" applyProtection="1">
      <protection hidden="1"/>
    </xf>
    <xf numFmtId="0" fontId="9" fillId="12" borderId="0" xfId="2" applyFont="1" applyFill="1" applyBorder="1" applyAlignment="1" applyProtection="1">
      <alignment vertical="center"/>
      <protection hidden="1"/>
    </xf>
    <xf numFmtId="0" fontId="9" fillId="2" borderId="0" xfId="2" applyFont="1" applyFill="1" applyBorder="1" applyAlignment="1" applyProtection="1">
      <alignment vertical="center"/>
      <protection hidden="1"/>
    </xf>
    <xf numFmtId="0" fontId="5" fillId="2" borderId="0" xfId="2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Border="1" applyAlignment="1" applyProtection="1">
      <alignment horizontal="left" vertical="center" wrapText="1"/>
      <protection hidden="1"/>
    </xf>
    <xf numFmtId="0" fontId="5" fillId="0" borderId="10" xfId="2" applyFont="1" applyBorder="1" applyAlignment="1" applyProtection="1">
      <alignment vertical="center"/>
      <protection hidden="1"/>
    </xf>
    <xf numFmtId="0" fontId="10" fillId="0" borderId="0" xfId="2" applyFont="1" applyBorder="1" applyAlignment="1" applyProtection="1">
      <alignment vertical="center" wrapText="1"/>
      <protection hidden="1"/>
    </xf>
    <xf numFmtId="176" fontId="5" fillId="0" borderId="0" xfId="3" applyNumberFormat="1" applyFont="1" applyFill="1" applyBorder="1" applyAlignment="1" applyProtection="1">
      <alignment horizontal="center" vertical="center" wrapText="1"/>
      <protection hidden="1"/>
    </xf>
    <xf numFmtId="166" fontId="5" fillId="0" borderId="11" xfId="2" applyNumberFormat="1" applyFont="1" applyBorder="1" applyAlignment="1" applyProtection="1">
      <alignment horizontal="center" vertical="center" wrapText="1"/>
      <protection hidden="1"/>
    </xf>
    <xf numFmtId="2" fontId="5" fillId="12" borderId="0" xfId="3" applyNumberFormat="1" applyFont="1" applyFill="1" applyBorder="1" applyAlignment="1" applyProtection="1">
      <alignment horizontal="right" vertical="center" wrapText="1"/>
      <protection hidden="1"/>
    </xf>
    <xf numFmtId="177" fontId="5" fillId="0" borderId="0" xfId="2" applyNumberFormat="1" applyFont="1" applyBorder="1" applyAlignment="1" applyProtection="1">
      <alignment horizontal="center" vertical="center" wrapText="1"/>
      <protection hidden="1"/>
    </xf>
    <xf numFmtId="166" fontId="5" fillId="0" borderId="11" xfId="3" applyFont="1" applyFill="1" applyBorder="1" applyAlignment="1" applyProtection="1">
      <alignment horizontal="center" vertical="center" wrapText="1"/>
      <protection hidden="1"/>
    </xf>
    <xf numFmtId="177" fontId="9" fillId="12" borderId="0" xfId="2" applyNumberFormat="1" applyFont="1" applyFill="1" applyBorder="1" applyAlignment="1" applyProtection="1">
      <alignment vertical="center"/>
      <protection hidden="1"/>
    </xf>
    <xf numFmtId="0" fontId="5" fillId="0" borderId="10" xfId="2" applyFont="1" applyBorder="1" applyAlignment="1" applyProtection="1">
      <alignment horizontal="left" vertical="center" wrapText="1"/>
      <protection hidden="1"/>
    </xf>
    <xf numFmtId="0" fontId="10" fillId="0" borderId="0" xfId="2" applyFont="1" applyBorder="1" applyAlignment="1" applyProtection="1">
      <alignment horizontal="center" vertical="center" wrapText="1"/>
      <protection hidden="1"/>
    </xf>
    <xf numFmtId="166" fontId="5" fillId="0" borderId="0" xfId="2" applyNumberFormat="1" applyFont="1" applyBorder="1" applyAlignment="1" applyProtection="1">
      <alignment horizontal="center" vertical="center" wrapText="1"/>
      <protection hidden="1"/>
    </xf>
    <xf numFmtId="4" fontId="5" fillId="0" borderId="11" xfId="2" applyNumberFormat="1" applyFont="1" applyBorder="1" applyAlignment="1" applyProtection="1">
      <alignment horizontal="center" vertical="center" wrapText="1"/>
      <protection hidden="1"/>
    </xf>
    <xf numFmtId="0" fontId="5" fillId="0" borderId="30" xfId="2" applyFont="1" applyBorder="1" applyAlignment="1" applyProtection="1">
      <alignment vertical="center"/>
      <protection hidden="1"/>
    </xf>
    <xf numFmtId="0" fontId="9" fillId="0" borderId="31" xfId="2" applyFont="1" applyFill="1" applyBorder="1" applyAlignment="1" applyProtection="1">
      <alignment vertical="center"/>
      <protection hidden="1"/>
    </xf>
    <xf numFmtId="0" fontId="5" fillId="0" borderId="31" xfId="2" applyFont="1" applyFill="1" applyBorder="1" applyAlignment="1" applyProtection="1">
      <alignment vertical="center"/>
      <protection hidden="1"/>
    </xf>
    <xf numFmtId="0" fontId="10" fillId="0" borderId="31" xfId="2" applyFont="1" applyBorder="1" applyAlignment="1" applyProtection="1">
      <alignment vertical="center" wrapText="1"/>
      <protection hidden="1"/>
    </xf>
    <xf numFmtId="178" fontId="5" fillId="0" borderId="31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32" xfId="2" applyFont="1" applyFill="1" applyBorder="1" applyAlignment="1" applyProtection="1">
      <alignment vertical="center"/>
      <protection hidden="1"/>
    </xf>
    <xf numFmtId="10" fontId="0" fillId="12" borderId="0" xfId="2" applyNumberFormat="1" applyFont="1" applyFill="1" applyBorder="1" applyAlignment="1" applyProtection="1">
      <alignment vertical="center"/>
      <protection hidden="1"/>
    </xf>
    <xf numFmtId="174" fontId="5" fillId="10" borderId="0" xfId="20" applyNumberFormat="1" applyFont="1" applyFill="1" applyBorder="1" applyAlignment="1" applyProtection="1">
      <alignment horizontal="center" vertical="center"/>
      <protection hidden="1"/>
    </xf>
    <xf numFmtId="174" fontId="5" fillId="0" borderId="0" xfId="20" applyNumberFormat="1" applyFont="1" applyFill="1" applyBorder="1" applyAlignment="1" applyProtection="1">
      <alignment horizontal="center" vertical="center"/>
      <protection hidden="1"/>
    </xf>
    <xf numFmtId="174" fontId="5" fillId="0" borderId="2" xfId="20" applyNumberFormat="1" applyFont="1" applyFill="1" applyBorder="1" applyAlignment="1" applyProtection="1">
      <alignment horizontal="center" vertical="center"/>
      <protection hidden="1"/>
    </xf>
    <xf numFmtId="174" fontId="5" fillId="0" borderId="3" xfId="20" applyNumberFormat="1" applyFont="1" applyFill="1" applyBorder="1" applyAlignment="1" applyProtection="1">
      <alignment horizontal="center" vertical="center"/>
      <protection hidden="1"/>
    </xf>
    <xf numFmtId="0" fontId="5" fillId="0" borderId="3" xfId="20" applyFont="1" applyFill="1" applyBorder="1" applyAlignment="1" applyProtection="1">
      <alignment horizontal="center" vertical="center"/>
      <protection hidden="1"/>
    </xf>
    <xf numFmtId="0" fontId="0" fillId="0" borderId="10" xfId="2" applyFont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vertical="center" wrapText="1"/>
      <protection hidden="1"/>
    </xf>
    <xf numFmtId="0" fontId="0" fillId="0" borderId="0" xfId="2" applyFont="1" applyFill="1" applyBorder="1" applyAlignment="1" applyProtection="1">
      <alignment vertical="center" wrapText="1"/>
      <protection hidden="1"/>
    </xf>
    <xf numFmtId="0" fontId="0" fillId="0" borderId="0" xfId="2" applyFont="1" applyBorder="1" applyAlignment="1" applyProtection="1">
      <alignment horizontal="left" vertical="center" wrapText="1"/>
      <protection hidden="1"/>
    </xf>
    <xf numFmtId="0" fontId="0" fillId="0" borderId="0" xfId="2" applyFont="1" applyBorder="1" applyAlignment="1" applyProtection="1">
      <alignment horizontal="center" vertical="center" wrapText="1"/>
      <protection hidden="1"/>
    </xf>
    <xf numFmtId="4" fontId="0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2" applyFont="1" applyBorder="1" applyAlignment="1" applyProtection="1">
      <alignment horizontal="center" vertical="center" wrapText="1"/>
      <protection hidden="1"/>
    </xf>
    <xf numFmtId="0" fontId="0" fillId="13" borderId="0" xfId="2" applyFont="1" applyFill="1" applyBorder="1" applyAlignment="1" applyProtection="1">
      <alignment horizontal="left" vertical="center"/>
      <protection hidden="1"/>
    </xf>
    <xf numFmtId="0" fontId="35" fillId="6" borderId="16" xfId="2" applyFont="1" applyFill="1" applyBorder="1" applyAlignment="1" applyProtection="1">
      <alignment horizontal="center" vertical="center" wrapText="1"/>
      <protection hidden="1"/>
    </xf>
    <xf numFmtId="0" fontId="35" fillId="6" borderId="21" xfId="2" applyFont="1" applyFill="1" applyBorder="1" applyAlignment="1" applyProtection="1">
      <alignment horizontal="left" vertical="center" wrapText="1"/>
      <protection hidden="1"/>
    </xf>
    <xf numFmtId="0" fontId="35" fillId="6" borderId="22" xfId="2" applyFont="1" applyFill="1" applyBorder="1" applyAlignment="1" applyProtection="1">
      <alignment horizontal="center" vertical="center" wrapText="1"/>
      <protection hidden="1"/>
    </xf>
    <xf numFmtId="4" fontId="35" fillId="8" borderId="21" xfId="2" applyNumberFormat="1" applyFont="1" applyFill="1" applyBorder="1" applyAlignment="1" applyProtection="1">
      <alignment horizontal="center" vertical="center" wrapText="1"/>
      <protection hidden="1"/>
    </xf>
    <xf numFmtId="4" fontId="35" fillId="6" borderId="22" xfId="2" applyNumberFormat="1" applyFont="1" applyFill="1" applyBorder="1" applyAlignment="1" applyProtection="1">
      <alignment horizontal="center" vertical="center" wrapText="1"/>
      <protection hidden="1"/>
    </xf>
    <xf numFmtId="166" fontId="35" fillId="6" borderId="22" xfId="3" applyFont="1" applyFill="1" applyBorder="1" applyAlignment="1" applyProtection="1">
      <alignment horizontal="center" vertical="center" wrapText="1"/>
      <protection hidden="1"/>
    </xf>
    <xf numFmtId="168" fontId="35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13" borderId="0" xfId="2" applyFont="1" applyFill="1" applyBorder="1" applyAlignment="1" applyProtection="1">
      <alignment horizontal="left" vertical="center"/>
      <protection hidden="1"/>
    </xf>
    <xf numFmtId="10" fontId="12" fillId="14" borderId="0" xfId="53" applyNumberFormat="1" applyFont="1" applyFill="1" applyBorder="1" applyAlignment="1" applyProtection="1">
      <alignment horizontal="center" vertical="center"/>
      <protection hidden="1"/>
    </xf>
    <xf numFmtId="10" fontId="12" fillId="10" borderId="0" xfId="53" applyNumberFormat="1" applyFont="1" applyFill="1" applyBorder="1" applyAlignment="1" applyProtection="1">
      <alignment horizontal="center" vertical="center"/>
      <protection hidden="1"/>
    </xf>
    <xf numFmtId="169" fontId="12" fillId="10" borderId="0" xfId="65" applyNumberFormat="1" applyFont="1" applyFill="1" applyBorder="1" applyAlignment="1" applyProtection="1">
      <alignment horizontal="center" vertical="center"/>
      <protection hidden="1"/>
    </xf>
    <xf numFmtId="10" fontId="12" fillId="3" borderId="0" xfId="53" applyNumberFormat="1" applyFont="1" applyFill="1" applyBorder="1" applyAlignment="1" applyProtection="1">
      <alignment horizontal="center" vertical="center"/>
      <protection hidden="1"/>
    </xf>
    <xf numFmtId="10" fontId="12" fillId="0" borderId="0" xfId="53" applyNumberFormat="1" applyFont="1" applyFill="1" applyBorder="1" applyAlignment="1" applyProtection="1">
      <alignment horizontal="center" vertical="center"/>
      <protection hidden="1"/>
    </xf>
    <xf numFmtId="169" fontId="12" fillId="0" borderId="0" xfId="65" applyNumberFormat="1" applyFont="1" applyFill="1" applyBorder="1" applyAlignment="1" applyProtection="1">
      <alignment horizontal="center" vertical="center"/>
      <protection hidden="1"/>
    </xf>
    <xf numFmtId="10" fontId="12" fillId="3" borderId="2" xfId="53" applyNumberFormat="1" applyFont="1" applyFill="1" applyBorder="1" applyAlignment="1" applyProtection="1">
      <alignment horizontal="center" vertical="center"/>
      <protection hidden="1"/>
    </xf>
    <xf numFmtId="10" fontId="12" fillId="0" borderId="3" xfId="53" applyNumberFormat="1" applyFont="1" applyFill="1" applyBorder="1" applyAlignment="1" applyProtection="1">
      <alignment horizontal="center" vertical="center"/>
      <protection hidden="1"/>
    </xf>
    <xf numFmtId="169" fontId="12" fillId="0" borderId="3" xfId="65" applyNumberFormat="1" applyFont="1" applyFill="1" applyBorder="1" applyAlignment="1" applyProtection="1">
      <alignment horizontal="center" vertical="center"/>
      <protection hidden="1"/>
    </xf>
    <xf numFmtId="10" fontId="12" fillId="0" borderId="38" xfId="53" applyNumberFormat="1" applyFont="1" applyFill="1" applyBorder="1" applyAlignment="1" applyProtection="1">
      <alignment horizontal="center" vertical="center"/>
      <protection hidden="1"/>
    </xf>
    <xf numFmtId="169" fontId="12" fillId="0" borderId="24" xfId="65" applyNumberFormat="1" applyFont="1" applyFill="1" applyBorder="1" applyAlignment="1" applyProtection="1">
      <alignment horizontal="center" vertical="center"/>
      <protection hidden="1"/>
    </xf>
    <xf numFmtId="0" fontId="12" fillId="0" borderId="0" xfId="2" applyFont="1" applyFill="1" applyBorder="1" applyAlignment="1" applyProtection="1">
      <alignment vertical="center"/>
      <protection hidden="1"/>
    </xf>
    <xf numFmtId="170" fontId="13" fillId="11" borderId="34" xfId="2" applyNumberFormat="1" applyFont="1" applyFill="1" applyBorder="1" applyAlignment="1" applyProtection="1">
      <alignment horizontal="center" vertical="center" wrapText="1"/>
      <protection hidden="1"/>
    </xf>
    <xf numFmtId="170" fontId="13" fillId="11" borderId="40" xfId="2" applyNumberFormat="1" applyFont="1" applyFill="1" applyBorder="1" applyAlignment="1" applyProtection="1">
      <alignment horizontal="center" vertical="center" wrapText="1"/>
      <protection hidden="1"/>
    </xf>
    <xf numFmtId="170" fontId="13" fillId="9" borderId="18" xfId="2" applyNumberFormat="1" applyFont="1" applyFill="1" applyBorder="1" applyAlignment="1" applyProtection="1">
      <alignment horizontal="center" vertical="center" wrapText="1"/>
      <protection hidden="1"/>
    </xf>
    <xf numFmtId="0" fontId="13" fillId="7" borderId="18" xfId="2" applyFont="1" applyFill="1" applyBorder="1" applyAlignment="1" applyProtection="1">
      <alignment horizontal="left" vertical="center" wrapText="1"/>
      <protection hidden="1"/>
    </xf>
    <xf numFmtId="166" fontId="13" fillId="7" borderId="18" xfId="2" applyNumberFormat="1" applyFont="1" applyFill="1" applyBorder="1" applyAlignment="1" applyProtection="1">
      <alignment horizontal="centerContinuous" vertical="center" wrapText="1"/>
      <protection hidden="1"/>
    </xf>
    <xf numFmtId="166" fontId="13" fillId="7" borderId="18" xfId="3" applyFont="1" applyFill="1" applyBorder="1" applyAlignment="1" applyProtection="1">
      <alignment horizontal="centerContinuous" vertical="center" wrapText="1"/>
      <protection hidden="1"/>
    </xf>
    <xf numFmtId="10" fontId="13" fillId="7" borderId="19" xfId="53" applyNumberFormat="1" applyFont="1" applyFill="1" applyBorder="1" applyAlignment="1" applyProtection="1">
      <alignment horizontal="center" vertical="center" wrapText="1"/>
      <protection hidden="1"/>
    </xf>
    <xf numFmtId="10" fontId="24" fillId="13" borderId="0" xfId="2" applyNumberFormat="1" applyFont="1" applyFill="1" applyBorder="1" applyAlignment="1" applyProtection="1">
      <alignment horizontal="left" vertical="center"/>
      <protection hidden="1"/>
    </xf>
    <xf numFmtId="10" fontId="4" fillId="14" borderId="0" xfId="53" applyNumberFormat="1" applyFont="1" applyFill="1" applyBorder="1" applyAlignment="1" applyProtection="1">
      <alignment vertical="center"/>
      <protection hidden="1"/>
    </xf>
    <xf numFmtId="10" fontId="4" fillId="15" borderId="0" xfId="53" applyNumberFormat="1" applyFont="1" applyFill="1" applyBorder="1" applyAlignment="1" applyProtection="1">
      <alignment vertical="center"/>
      <protection hidden="1"/>
    </xf>
    <xf numFmtId="169" fontId="4" fillId="15" borderId="0" xfId="65" applyNumberFormat="1" applyFont="1" applyFill="1" applyBorder="1" applyAlignment="1" applyProtection="1">
      <alignment vertical="center"/>
      <protection hidden="1"/>
    </xf>
    <xf numFmtId="10" fontId="4" fillId="3" borderId="0" xfId="53" applyNumberFormat="1" applyFont="1" applyFill="1" applyBorder="1" applyAlignment="1" applyProtection="1">
      <alignment vertical="center"/>
      <protection hidden="1"/>
    </xf>
    <xf numFmtId="10" fontId="4" fillId="4" borderId="0" xfId="53" applyNumberFormat="1" applyFont="1" applyFill="1" applyBorder="1" applyAlignment="1" applyProtection="1">
      <alignment vertical="center"/>
      <protection hidden="1"/>
    </xf>
    <xf numFmtId="169" fontId="4" fillId="4" borderId="0" xfId="65" applyNumberFormat="1" applyFont="1" applyFill="1" applyBorder="1" applyAlignment="1" applyProtection="1">
      <alignment vertical="center"/>
      <protection hidden="1"/>
    </xf>
    <xf numFmtId="10" fontId="4" fillId="3" borderId="7" xfId="53" applyNumberFormat="1" applyFont="1" applyFill="1" applyBorder="1" applyAlignment="1" applyProtection="1">
      <alignment vertical="center"/>
      <protection hidden="1"/>
    </xf>
    <xf numFmtId="10" fontId="4" fillId="4" borderId="4" xfId="53" applyNumberFormat="1" applyFont="1" applyFill="1" applyBorder="1" applyAlignment="1" applyProtection="1">
      <alignment vertical="center"/>
      <protection hidden="1"/>
    </xf>
    <xf numFmtId="169" fontId="4" fillId="4" borderId="5" xfId="65" applyNumberFormat="1" applyFont="1" applyFill="1" applyBorder="1" applyAlignment="1" applyProtection="1">
      <alignment vertical="center"/>
      <protection hidden="1"/>
    </xf>
    <xf numFmtId="10" fontId="4" fillId="4" borderId="5" xfId="53" applyNumberFormat="1" applyFont="1" applyFill="1" applyBorder="1" applyAlignment="1" applyProtection="1">
      <alignment horizontal="center" vertical="center"/>
      <protection hidden="1"/>
    </xf>
    <xf numFmtId="4" fontId="13" fillId="5" borderId="4" xfId="65" applyNumberFormat="1" applyFont="1" applyFill="1" applyBorder="1" applyAlignment="1" applyProtection="1">
      <alignment vertical="center"/>
      <protection hidden="1"/>
    </xf>
    <xf numFmtId="10" fontId="4" fillId="4" borderId="4" xfId="53" applyNumberFormat="1" applyFont="1" applyFill="1" applyBorder="1" applyAlignment="1" applyProtection="1">
      <alignment horizontal="center" vertical="center"/>
      <protection hidden="1"/>
    </xf>
    <xf numFmtId="169" fontId="4" fillId="4" borderId="25" xfId="65" applyNumberFormat="1" applyFont="1" applyFill="1" applyBorder="1" applyAlignment="1" applyProtection="1">
      <alignment horizontal="center" vertical="center"/>
      <protection hidden="1"/>
    </xf>
    <xf numFmtId="0" fontId="14" fillId="0" borderId="0" xfId="2" applyFont="1" applyFill="1" applyBorder="1" applyAlignment="1" applyProtection="1">
      <alignment horizontal="center" vertical="center"/>
      <protection hidden="1"/>
    </xf>
    <xf numFmtId="0" fontId="4" fillId="0" borderId="36" xfId="2" applyFont="1" applyFill="1" applyBorder="1" applyAlignment="1" applyProtection="1">
      <alignment horizontal="center" vertical="center"/>
      <protection hidden="1"/>
    </xf>
    <xf numFmtId="0" fontId="4" fillId="0" borderId="54" xfId="2" applyFont="1" applyFill="1" applyBorder="1" applyAlignment="1" applyProtection="1">
      <alignment horizontal="center" vertical="center"/>
      <protection hidden="1"/>
    </xf>
    <xf numFmtId="0" fontId="4" fillId="0" borderId="28" xfId="2" applyFont="1" applyFill="1" applyBorder="1" applyAlignment="1" applyProtection="1">
      <alignment horizontal="center" vertical="center" wrapText="1"/>
      <protection hidden="1"/>
    </xf>
    <xf numFmtId="0" fontId="4" fillId="0" borderId="28" xfId="2" applyFont="1" applyBorder="1" applyAlignment="1" applyProtection="1">
      <alignment horizontal="left" vertical="center" wrapText="1"/>
      <protection hidden="1"/>
    </xf>
    <xf numFmtId="166" fontId="4" fillId="0" borderId="28" xfId="3" applyFont="1" applyFill="1" applyBorder="1" applyAlignment="1" applyProtection="1">
      <alignment horizontal="centerContinuous" vertical="center"/>
      <protection hidden="1"/>
    </xf>
    <xf numFmtId="10" fontId="4" fillId="0" borderId="29" xfId="53" applyNumberFormat="1" applyFont="1" applyFill="1" applyBorder="1" applyAlignment="1" applyProtection="1">
      <alignment horizontal="center" vertical="center" wrapText="1"/>
      <protection hidden="1"/>
    </xf>
    <xf numFmtId="10" fontId="0" fillId="14" borderId="0" xfId="53" applyNumberFormat="1" applyFont="1" applyFill="1" applyBorder="1" applyAlignment="1" applyProtection="1">
      <alignment vertical="center"/>
      <protection hidden="1"/>
    </xf>
    <xf numFmtId="10" fontId="0" fillId="10" borderId="0" xfId="53" applyNumberFormat="1" applyFont="1" applyFill="1" applyBorder="1" applyAlignment="1" applyProtection="1">
      <alignment horizontal="center" vertical="center"/>
      <protection hidden="1"/>
    </xf>
    <xf numFmtId="169" fontId="0" fillId="10" borderId="0" xfId="65" applyNumberFormat="1" applyFont="1" applyFill="1" applyBorder="1" applyAlignment="1" applyProtection="1">
      <alignment vertical="center"/>
      <protection hidden="1"/>
    </xf>
    <xf numFmtId="10" fontId="0" fillId="3" borderId="0" xfId="53" applyNumberFormat="1" applyFont="1" applyFill="1" applyBorder="1" applyAlignment="1" applyProtection="1">
      <alignment vertical="center"/>
      <protection hidden="1"/>
    </xf>
    <xf numFmtId="10" fontId="0" fillId="0" borderId="0" xfId="53" applyNumberFormat="1" applyFont="1" applyFill="1" applyBorder="1" applyAlignment="1" applyProtection="1">
      <alignment horizontal="center" vertical="center"/>
      <protection hidden="1"/>
    </xf>
    <xf numFmtId="169" fontId="0" fillId="0" borderId="0" xfId="65" applyNumberFormat="1" applyFont="1" applyFill="1" applyBorder="1" applyAlignment="1" applyProtection="1">
      <alignment vertical="center"/>
      <protection hidden="1"/>
    </xf>
    <xf numFmtId="10" fontId="0" fillId="3" borderId="6" xfId="53" applyNumberFormat="1" applyFont="1" applyFill="1" applyBorder="1" applyAlignment="1" applyProtection="1">
      <alignment vertical="center"/>
      <protection hidden="1"/>
    </xf>
    <xf numFmtId="10" fontId="0" fillId="0" borderId="5" xfId="53" applyNumberFormat="1" applyFont="1" applyFill="1" applyBorder="1" applyAlignment="1" applyProtection="1">
      <alignment horizontal="center" vertical="center"/>
      <protection hidden="1"/>
    </xf>
    <xf numFmtId="169" fontId="0" fillId="0" borderId="5" xfId="65" applyNumberFormat="1" applyFont="1" applyFill="1" applyBorder="1" applyAlignment="1" applyProtection="1">
      <alignment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left" vertical="center" wrapText="1"/>
      <protection hidden="1"/>
    </xf>
    <xf numFmtId="4" fontId="0" fillId="0" borderId="48" xfId="0" applyNumberFormat="1" applyFont="1" applyFill="1" applyBorder="1" applyAlignment="1" applyProtection="1">
      <alignment horizontal="center" vertical="center"/>
      <protection hidden="1"/>
    </xf>
    <xf numFmtId="4" fontId="23" fillId="0" borderId="48" xfId="51" applyNumberFormat="1" applyFont="1" applyFill="1" applyBorder="1" applyAlignment="1" applyProtection="1">
      <alignment horizontal="center" vertical="center"/>
      <protection hidden="1"/>
    </xf>
    <xf numFmtId="10" fontId="0" fillId="0" borderId="49" xfId="53" applyNumberFormat="1" applyFont="1" applyFill="1" applyBorder="1" applyAlignment="1" applyProtection="1">
      <alignment horizontal="center" vertical="center"/>
      <protection hidden="1"/>
    </xf>
    <xf numFmtId="10" fontId="0" fillId="0" borderId="6" xfId="53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 wrapText="1"/>
      <protection hidden="1"/>
    </xf>
    <xf numFmtId="4" fontId="0" fillId="0" borderId="35" xfId="0" applyNumberFormat="1" applyFont="1" applyFill="1" applyBorder="1" applyAlignment="1" applyProtection="1">
      <alignment horizontal="center" vertical="center"/>
      <protection hidden="1"/>
    </xf>
    <xf numFmtId="4" fontId="23" fillId="0" borderId="35" xfId="51" applyNumberFormat="1" applyFont="1" applyFill="1" applyBorder="1" applyAlignment="1" applyProtection="1">
      <alignment horizontal="center" vertical="center"/>
      <protection hidden="1"/>
    </xf>
    <xf numFmtId="10" fontId="0" fillId="0" borderId="51" xfId="53" applyNumberFormat="1" applyFont="1" applyFill="1" applyBorder="1" applyAlignment="1" applyProtection="1">
      <alignment horizontal="center" vertical="center"/>
      <protection hidden="1"/>
    </xf>
    <xf numFmtId="0" fontId="4" fillId="0" borderId="53" xfId="2" applyFont="1" applyFill="1" applyBorder="1" applyAlignment="1" applyProtection="1">
      <alignment horizontal="center" vertical="center"/>
      <protection hidden="1"/>
    </xf>
    <xf numFmtId="0" fontId="4" fillId="0" borderId="42" xfId="2" applyFont="1" applyFill="1" applyBorder="1" applyAlignment="1" applyProtection="1">
      <alignment horizontal="center" vertical="center"/>
      <protection hidden="1"/>
    </xf>
    <xf numFmtId="0" fontId="4" fillId="0" borderId="42" xfId="2" applyFont="1" applyFill="1" applyBorder="1" applyAlignment="1" applyProtection="1">
      <alignment horizontal="center" vertical="center" wrapText="1"/>
      <protection hidden="1"/>
    </xf>
    <xf numFmtId="0" fontId="4" fillId="0" borderId="42" xfId="2" applyFont="1" applyBorder="1" applyAlignment="1" applyProtection="1">
      <alignment horizontal="left" vertical="center" wrapText="1"/>
      <protection hidden="1"/>
    </xf>
    <xf numFmtId="166" fontId="4" fillId="0" borderId="42" xfId="3" applyFont="1" applyFill="1" applyBorder="1" applyAlignment="1" applyProtection="1">
      <alignment horizontal="centerContinuous" vertical="center"/>
      <protection hidden="1"/>
    </xf>
    <xf numFmtId="10" fontId="4" fillId="0" borderId="46" xfId="53" applyNumberFormat="1" applyFont="1" applyFill="1" applyBorder="1" applyAlignment="1" applyProtection="1">
      <alignment horizontal="center" vertical="center" wrapText="1"/>
      <protection hidden="1"/>
    </xf>
    <xf numFmtId="10" fontId="0" fillId="10" borderId="0" xfId="53" applyNumberFormat="1" applyFont="1" applyFill="1" applyBorder="1" applyAlignment="1" applyProtection="1">
      <alignment vertical="center"/>
      <protection hidden="1"/>
    </xf>
    <xf numFmtId="10" fontId="0" fillId="0" borderId="0" xfId="53" applyNumberFormat="1" applyFont="1" applyFill="1" applyBorder="1" applyAlignment="1" applyProtection="1">
      <alignment vertical="center"/>
      <protection hidden="1"/>
    </xf>
    <xf numFmtId="10" fontId="0" fillId="0" borderId="6" xfId="53" applyNumberFormat="1" applyFont="1" applyFill="1" applyBorder="1" applyAlignment="1" applyProtection="1">
      <alignment vertical="center"/>
      <protection hidden="1"/>
    </xf>
    <xf numFmtId="169" fontId="4" fillId="0" borderId="25" xfId="65" applyNumberFormat="1" applyFont="1" applyFill="1" applyBorder="1" applyAlignment="1" applyProtection="1">
      <alignment horizontal="center" vertical="center"/>
      <protection hidden="1"/>
    </xf>
    <xf numFmtId="0" fontId="0" fillId="0" borderId="43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left" vertical="center" wrapText="1"/>
      <protection hidden="1"/>
    </xf>
    <xf numFmtId="4" fontId="0" fillId="0" borderId="43" xfId="0" applyNumberFormat="1" applyFont="1" applyFill="1" applyBorder="1" applyAlignment="1" applyProtection="1">
      <alignment horizontal="center" vertical="center"/>
      <protection hidden="1"/>
    </xf>
    <xf numFmtId="4" fontId="23" fillId="0" borderId="26" xfId="51" applyNumberFormat="1" applyFont="1" applyFill="1" applyBorder="1" applyAlignment="1" applyProtection="1">
      <alignment horizontal="center" vertical="center"/>
      <protection hidden="1"/>
    </xf>
    <xf numFmtId="10" fontId="0" fillId="0" borderId="44" xfId="53" applyNumberFormat="1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4" fontId="0" fillId="0" borderId="26" xfId="0" applyNumberFormat="1" applyFont="1" applyFill="1" applyBorder="1" applyAlignment="1" applyProtection="1">
      <alignment horizontal="center" vertical="center"/>
      <protection hidden="1"/>
    </xf>
    <xf numFmtId="10" fontId="0" fillId="0" borderId="12" xfId="53" applyNumberFormat="1" applyFont="1" applyFill="1" applyBorder="1" applyAlignment="1" applyProtection="1">
      <alignment horizontal="center" vertical="center"/>
      <protection hidden="1"/>
    </xf>
    <xf numFmtId="0" fontId="35" fillId="6" borderId="34" xfId="2" applyFont="1" applyFill="1" applyBorder="1" applyAlignment="1" applyProtection="1">
      <alignment vertical="center"/>
      <protection hidden="1"/>
    </xf>
    <xf numFmtId="0" fontId="35" fillId="6" borderId="40" xfId="2" applyFont="1" applyFill="1" applyBorder="1" applyAlignment="1" applyProtection="1">
      <alignment vertical="center"/>
      <protection hidden="1"/>
    </xf>
    <xf numFmtId="0" fontId="35" fillId="6" borderId="18" xfId="2" applyFont="1" applyFill="1" applyBorder="1" applyAlignment="1" applyProtection="1">
      <alignment horizontal="left" vertical="center"/>
      <protection hidden="1"/>
    </xf>
    <xf numFmtId="0" fontId="35" fillId="6" borderId="18" xfId="2" applyFont="1" applyFill="1" applyBorder="1" applyAlignment="1" applyProtection="1">
      <alignment horizontal="center" vertical="center"/>
      <protection hidden="1"/>
    </xf>
    <xf numFmtId="4" fontId="35" fillId="8" borderId="41" xfId="2" applyNumberFormat="1" applyFont="1" applyFill="1" applyBorder="1" applyAlignment="1" applyProtection="1">
      <alignment horizontal="center" vertical="center"/>
      <protection hidden="1"/>
    </xf>
    <xf numFmtId="171" fontId="35" fillId="6" borderId="52" xfId="3" applyNumberFormat="1" applyFont="1" applyFill="1" applyBorder="1" applyAlignment="1" applyProtection="1">
      <alignment horizontal="center" vertical="center"/>
      <protection hidden="1"/>
    </xf>
    <xf numFmtId="9" fontId="36" fillId="6" borderId="19" xfId="2" applyNumberFormat="1" applyFont="1" applyFill="1" applyBorder="1" applyAlignment="1" applyProtection="1">
      <alignment horizontal="center" vertical="center" wrapText="1"/>
      <protection hidden="1"/>
    </xf>
    <xf numFmtId="169" fontId="15" fillId="13" borderId="0" xfId="2" applyNumberFormat="1" applyFont="1" applyFill="1" applyBorder="1" applyAlignment="1" applyProtection="1">
      <alignment horizontal="left" vertical="center"/>
      <protection hidden="1"/>
    </xf>
    <xf numFmtId="10" fontId="34" fillId="14" borderId="0" xfId="53" applyNumberFormat="1" applyFont="1" applyFill="1" applyBorder="1" applyAlignment="1" applyProtection="1">
      <alignment vertical="center"/>
      <protection hidden="1"/>
    </xf>
    <xf numFmtId="169" fontId="34" fillId="14" borderId="0" xfId="65" applyNumberFormat="1" applyFont="1" applyFill="1" applyBorder="1" applyAlignment="1" applyProtection="1">
      <alignment vertical="center"/>
      <protection hidden="1"/>
    </xf>
    <xf numFmtId="10" fontId="34" fillId="6" borderId="0" xfId="53" applyNumberFormat="1" applyFont="1" applyFill="1" applyBorder="1" applyAlignment="1" applyProtection="1">
      <alignment vertical="center"/>
      <protection hidden="1"/>
    </xf>
    <xf numFmtId="169" fontId="34" fillId="6" borderId="0" xfId="65" applyNumberFormat="1" applyFont="1" applyFill="1" applyBorder="1" applyAlignment="1" applyProtection="1">
      <alignment vertical="center"/>
      <protection hidden="1"/>
    </xf>
    <xf numFmtId="10" fontId="34" fillId="6" borderId="13" xfId="53" applyNumberFormat="1" applyFont="1" applyFill="1" applyBorder="1" applyAlignment="1" applyProtection="1">
      <alignment vertical="center"/>
      <protection hidden="1"/>
    </xf>
    <xf numFmtId="10" fontId="34" fillId="6" borderId="14" xfId="53" applyNumberFormat="1" applyFont="1" applyFill="1" applyBorder="1" applyAlignment="1" applyProtection="1">
      <alignment vertical="center"/>
      <protection hidden="1"/>
    </xf>
    <xf numFmtId="169" fontId="34" fillId="6" borderId="14" xfId="65" applyNumberFormat="1" applyFont="1" applyFill="1" applyBorder="1" applyAlignment="1" applyProtection="1">
      <alignment vertical="center"/>
      <protection hidden="1"/>
    </xf>
    <xf numFmtId="10" fontId="34" fillId="6" borderId="15" xfId="53" applyNumberFormat="1" applyFont="1" applyFill="1" applyBorder="1" applyAlignment="1" applyProtection="1">
      <alignment horizontal="center" vertical="center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10" fontId="15" fillId="13" borderId="0" xfId="2" applyNumberFormat="1" applyFont="1" applyFill="1" applyBorder="1" applyAlignment="1" applyProtection="1">
      <alignment horizontal="left" vertical="center"/>
      <protection hidden="1"/>
    </xf>
    <xf numFmtId="0" fontId="4" fillId="0" borderId="9" xfId="2" applyFont="1" applyFill="1" applyBorder="1" applyAlignment="1" applyProtection="1">
      <alignment horizontal="left" vertical="center" wrapText="1"/>
      <protection hidden="1"/>
    </xf>
    <xf numFmtId="0" fontId="17" fillId="0" borderId="0" xfId="2" applyFont="1" applyFill="1" applyAlignment="1" applyProtection="1">
      <alignment horizontal="centerContinuous" vertical="center"/>
      <protection hidden="1"/>
    </xf>
    <xf numFmtId="0" fontId="17" fillId="0" borderId="0" xfId="2" applyFont="1" applyAlignment="1" applyProtection="1">
      <alignment horizontal="right" vertical="center"/>
      <protection hidden="1"/>
    </xf>
    <xf numFmtId="10" fontId="17" fillId="0" borderId="0" xfId="2" applyNumberFormat="1" applyFont="1" applyAlignment="1" applyProtection="1">
      <alignment horizontal="center" vertical="center"/>
      <protection hidden="1"/>
    </xf>
    <xf numFmtId="0" fontId="0" fillId="2" borderId="0" xfId="2" applyFont="1" applyFill="1" applyBorder="1" applyAlignment="1" applyProtection="1">
      <alignment horizontal="center" vertical="center" wrapText="1"/>
      <protection hidden="1"/>
    </xf>
    <xf numFmtId="0" fontId="9" fillId="2" borderId="0" xfId="2" applyFont="1" applyFill="1" applyBorder="1" applyAlignment="1" applyProtection="1">
      <alignment horizontal="right" vertical="center" wrapText="1"/>
      <protection hidden="1"/>
    </xf>
    <xf numFmtId="0" fontId="17" fillId="2" borderId="0" xfId="2" applyFont="1" applyFill="1" applyBorder="1" applyAlignment="1" applyProtection="1">
      <alignment horizontal="center" vertical="center"/>
      <protection hidden="1"/>
    </xf>
    <xf numFmtId="43" fontId="4" fillId="2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centerContinuous" vertical="center" wrapText="1"/>
      <protection hidden="1"/>
    </xf>
    <xf numFmtId="0" fontId="21" fillId="0" borderId="0" xfId="2" applyFont="1" applyFill="1" applyBorder="1" applyAlignment="1" applyProtection="1">
      <alignment horizontal="centerContinuous" vertical="center" wrapText="1"/>
      <protection hidden="1"/>
    </xf>
    <xf numFmtId="0" fontId="5" fillId="0" borderId="0" xfId="2" applyFont="1" applyFill="1" applyBorder="1" applyAlignment="1" applyProtection="1">
      <alignment horizontal="centerContinuous" vertical="center" wrapText="1"/>
      <protection hidden="1"/>
    </xf>
    <xf numFmtId="0" fontId="17" fillId="0" borderId="0" xfId="2" applyFont="1" applyFill="1" applyAlignment="1" applyProtection="1">
      <alignment horizontal="centerContinuous" vertical="center" wrapText="1"/>
      <protection hidden="1"/>
    </xf>
    <xf numFmtId="4" fontId="17" fillId="0" borderId="0" xfId="2" applyNumberFormat="1" applyFont="1" applyFill="1" applyAlignment="1" applyProtection="1">
      <alignment horizontal="centerContinuous" vertical="center" wrapText="1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2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alignment horizontal="left" vertical="center" wrapText="1"/>
      <protection hidden="1"/>
    </xf>
    <xf numFmtId="0" fontId="17" fillId="0" borderId="0" xfId="2" applyFont="1" applyAlignment="1" applyProtection="1">
      <alignment horizontal="center" vertical="center"/>
      <protection hidden="1"/>
    </xf>
    <xf numFmtId="4" fontId="17" fillId="0" borderId="0" xfId="2" applyNumberFormat="1" applyFont="1" applyFill="1" applyAlignment="1" applyProtection="1">
      <alignment horizontal="center" vertical="center"/>
      <protection hidden="1"/>
    </xf>
    <xf numFmtId="43" fontId="0" fillId="12" borderId="0" xfId="2" applyNumberFormat="1" applyFont="1" applyFill="1" applyBorder="1" applyAlignment="1" applyProtection="1">
      <alignment vertical="center"/>
      <protection hidden="1"/>
    </xf>
    <xf numFmtId="4" fontId="17" fillId="2" borderId="0" xfId="2" applyNumberFormat="1" applyFont="1" applyFill="1" applyBorder="1" applyAlignment="1" applyProtection="1">
      <alignment horizontal="center" vertical="center"/>
      <protection hidden="1"/>
    </xf>
    <xf numFmtId="0" fontId="21" fillId="2" borderId="0" xfId="2" applyFont="1" applyFill="1" applyBorder="1" applyAlignment="1" applyProtection="1">
      <alignment horizontal="center" vertical="center"/>
      <protection hidden="1"/>
    </xf>
    <xf numFmtId="43" fontId="0" fillId="2" borderId="0" xfId="2" applyNumberFormat="1" applyFont="1" applyFill="1" applyBorder="1" applyAlignment="1" applyProtection="1">
      <alignment vertical="center"/>
      <protection hidden="1"/>
    </xf>
    <xf numFmtId="0" fontId="19" fillId="0" borderId="0" xfId="2" applyFont="1" applyBorder="1" applyAlignment="1" applyProtection="1">
      <alignment horizontal="center" vertical="center" wrapText="1"/>
      <protection hidden="1"/>
    </xf>
    <xf numFmtId="0" fontId="19" fillId="0" borderId="0" xfId="2" applyFont="1" applyFill="1" applyBorder="1" applyAlignment="1" applyProtection="1">
      <alignment horizontal="center" vertical="center" wrapText="1"/>
      <protection hidden="1"/>
    </xf>
    <xf numFmtId="4" fontId="0" fillId="0" borderId="0" xfId="2" applyNumberFormat="1" applyFont="1" applyBorder="1" applyAlignment="1" applyProtection="1">
      <alignment vertical="center"/>
      <protection hidden="1"/>
    </xf>
    <xf numFmtId="4" fontId="0" fillId="0" borderId="0" xfId="2" applyNumberFormat="1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/>
      <protection hidden="1"/>
    </xf>
    <xf numFmtId="4" fontId="0" fillId="10" borderId="0" xfId="2" applyNumberFormat="1" applyFont="1" applyFill="1" applyAlignment="1" applyProtection="1">
      <alignment horizontal="center" vertical="center"/>
      <protection hidden="1"/>
    </xf>
    <xf numFmtId="4" fontId="0" fillId="10" borderId="0" xfId="2" applyNumberFormat="1" applyFont="1" applyFill="1" applyBorder="1" applyAlignment="1" applyProtection="1">
      <alignment horizontal="center" vertical="center"/>
      <protection hidden="1"/>
    </xf>
    <xf numFmtId="0" fontId="9" fillId="0" borderId="0" xfId="2" applyFont="1" applyBorder="1" applyAlignment="1" applyProtection="1">
      <alignment horizontal="center" vertical="center" wrapText="1"/>
      <protection hidden="1"/>
    </xf>
    <xf numFmtId="0" fontId="0" fillId="0" borderId="0" xfId="2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8" fontId="0" fillId="0" borderId="0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2" applyFont="1" applyAlignment="1" applyProtection="1">
      <alignment horizontal="center" vertical="center"/>
      <protection hidden="1"/>
    </xf>
    <xf numFmtId="0" fontId="0" fillId="0" borderId="0" xfId="2" applyFont="1" applyBorder="1" applyAlignment="1" applyProtection="1">
      <alignment horizontal="center" vertical="center"/>
      <protection hidden="1"/>
    </xf>
    <xf numFmtId="4" fontId="0" fillId="0" borderId="0" xfId="2" applyNumberFormat="1" applyFont="1" applyAlignment="1" applyProtection="1">
      <alignment horizontal="center" vertical="center"/>
      <protection hidden="1"/>
    </xf>
    <xf numFmtId="0" fontId="0" fillId="0" borderId="0" xfId="2" applyFont="1" applyBorder="1" applyAlignment="1" applyProtection="1">
      <alignment horizontal="left" vertical="center"/>
      <protection hidden="1"/>
    </xf>
    <xf numFmtId="4" fontId="0" fillId="0" borderId="0" xfId="2" applyNumberFormat="1" applyFont="1" applyFill="1" applyBorder="1" applyAlignment="1" applyProtection="1">
      <alignment horizontal="center" vertical="center"/>
      <protection hidden="1"/>
    </xf>
    <xf numFmtId="166" fontId="0" fillId="0" borderId="0" xfId="3" applyFont="1" applyFill="1" applyBorder="1" applyAlignment="1" applyProtection="1">
      <alignment horizontal="center" vertical="center"/>
      <protection hidden="1"/>
    </xf>
    <xf numFmtId="0" fontId="0" fillId="1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vertical="center"/>
      <protection hidden="1"/>
    </xf>
    <xf numFmtId="0" fontId="0" fillId="0" borderId="0" xfId="2" applyFont="1" applyFill="1" applyBorder="1" applyAlignment="1" applyProtection="1">
      <alignment horizontal="left" vertical="center"/>
      <protection hidden="1"/>
    </xf>
    <xf numFmtId="0" fontId="0" fillId="0" borderId="0" xfId="2" applyFont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 wrapText="1"/>
      <protection hidden="1"/>
    </xf>
    <xf numFmtId="0" fontId="4" fillId="0" borderId="9" xfId="2" applyFont="1" applyBorder="1" applyAlignment="1" applyProtection="1">
      <alignment vertical="center" wrapText="1"/>
      <protection hidden="1"/>
    </xf>
    <xf numFmtId="0" fontId="4" fillId="0" borderId="33" xfId="2" applyFont="1" applyBorder="1" applyAlignment="1" applyProtection="1">
      <alignment vertical="center" wrapText="1"/>
      <protection hidden="1"/>
    </xf>
    <xf numFmtId="0" fontId="5" fillId="0" borderId="0" xfId="2" applyFont="1" applyBorder="1" applyAlignment="1" applyProtection="1">
      <alignment vertical="center" wrapText="1"/>
      <protection hidden="1"/>
    </xf>
    <xf numFmtId="176" fontId="5" fillId="0" borderId="11" xfId="2" applyNumberFormat="1" applyFont="1" applyBorder="1" applyAlignment="1" applyProtection="1">
      <alignment vertical="center" wrapText="1"/>
      <protection hidden="1"/>
    </xf>
    <xf numFmtId="0" fontId="9" fillId="0" borderId="0" xfId="2" applyFont="1" applyBorder="1" applyAlignment="1" applyProtection="1">
      <alignment vertical="center"/>
      <protection hidden="1"/>
    </xf>
    <xf numFmtId="0" fontId="9" fillId="0" borderId="10" xfId="2" applyFont="1" applyBorder="1" applyAlignment="1" applyProtection="1">
      <alignment vertical="center"/>
      <protection hidden="1"/>
    </xf>
    <xf numFmtId="0" fontId="9" fillId="0" borderId="0" xfId="2" applyFont="1" applyBorder="1" applyAlignment="1" applyProtection="1">
      <alignment horizontal="right" vertical="center"/>
      <protection hidden="1"/>
    </xf>
    <xf numFmtId="181" fontId="5" fillId="0" borderId="11" xfId="3" applyNumberFormat="1" applyFont="1" applyBorder="1" applyAlignment="1" applyProtection="1">
      <alignment vertical="center"/>
      <protection hidden="1"/>
    </xf>
    <xf numFmtId="179" fontId="5" fillId="0" borderId="11" xfId="3" applyNumberFormat="1" applyFont="1" applyBorder="1" applyAlignment="1" applyProtection="1">
      <alignment vertical="center"/>
      <protection hidden="1"/>
    </xf>
    <xf numFmtId="0" fontId="4" fillId="0" borderId="30" xfId="2" applyFont="1" applyBorder="1" applyAlignment="1" applyProtection="1">
      <alignment vertical="center"/>
      <protection hidden="1"/>
    </xf>
    <xf numFmtId="0" fontId="4" fillId="0" borderId="31" xfId="2" applyFont="1" applyBorder="1" applyAlignment="1" applyProtection="1">
      <alignment vertical="center"/>
      <protection hidden="1"/>
    </xf>
    <xf numFmtId="0" fontId="4" fillId="0" borderId="32" xfId="2" applyFont="1" applyBorder="1" applyAlignment="1" applyProtection="1">
      <alignment vertical="center"/>
      <protection hidden="1"/>
    </xf>
    <xf numFmtId="0" fontId="4" fillId="0" borderId="69" xfId="2" applyFont="1" applyBorder="1" applyAlignment="1" applyProtection="1">
      <alignment vertical="center" wrapText="1"/>
      <protection hidden="1"/>
    </xf>
    <xf numFmtId="0" fontId="4" fillId="0" borderId="0" xfId="2" applyFont="1" applyBorder="1" applyAlignment="1" applyProtection="1">
      <alignment vertical="center" wrapText="1"/>
      <protection hidden="1"/>
    </xf>
    <xf numFmtId="0" fontId="35" fillId="6" borderId="57" xfId="20" applyFont="1" applyFill="1" applyBorder="1" applyAlignment="1" applyProtection="1">
      <alignment horizontal="center" vertical="center"/>
      <protection hidden="1"/>
    </xf>
    <xf numFmtId="0" fontId="37" fillId="6" borderId="58" xfId="20" applyFont="1" applyFill="1" applyBorder="1" applyAlignment="1" applyProtection="1">
      <alignment horizontal="center" vertical="center"/>
      <protection hidden="1"/>
    </xf>
    <xf numFmtId="0" fontId="35" fillId="6" borderId="27" xfId="20" applyFont="1" applyFill="1" applyBorder="1" applyAlignment="1" applyProtection="1">
      <alignment horizontal="center" vertical="center"/>
      <protection hidden="1"/>
    </xf>
    <xf numFmtId="180" fontId="35" fillId="6" borderId="23" xfId="20" applyNumberFormat="1" applyFont="1" applyFill="1" applyBorder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vertical="center"/>
      <protection hidden="1"/>
    </xf>
    <xf numFmtId="0" fontId="35" fillId="6" borderId="17" xfId="20" applyFont="1" applyFill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21" fillId="0" borderId="59" xfId="20" applyFont="1" applyBorder="1" applyAlignment="1" applyProtection="1">
      <alignment vertical="center"/>
      <protection hidden="1"/>
    </xf>
    <xf numFmtId="0" fontId="21" fillId="0" borderId="39" xfId="20" applyFont="1" applyBorder="1" applyAlignment="1" applyProtection="1">
      <alignment vertical="center"/>
      <protection hidden="1"/>
    </xf>
    <xf numFmtId="0" fontId="21" fillId="0" borderId="71" xfId="20" applyFont="1" applyBorder="1" applyAlignment="1" applyProtection="1">
      <alignment vertical="center"/>
      <protection hidden="1"/>
    </xf>
    <xf numFmtId="0" fontId="23" fillId="0" borderId="0" xfId="2" applyProtection="1">
      <protection hidden="1"/>
    </xf>
    <xf numFmtId="170" fontId="13" fillId="0" borderId="20" xfId="2" applyNumberFormat="1" applyFont="1" applyFill="1" applyBorder="1" applyAlignment="1" applyProtection="1">
      <alignment horizontal="center" vertical="center" wrapText="1"/>
      <protection hidden="1"/>
    </xf>
    <xf numFmtId="10" fontId="5" fillId="0" borderId="21" xfId="20" applyNumberFormat="1" applyFont="1" applyBorder="1" applyAlignment="1" applyProtection="1">
      <alignment horizontal="center" vertical="center"/>
      <protection hidden="1"/>
    </xf>
    <xf numFmtId="172" fontId="5" fillId="0" borderId="21" xfId="20" applyNumberFormat="1" applyFont="1" applyBorder="1" applyAlignment="1" applyProtection="1">
      <alignment horizontal="center" vertical="center"/>
      <protection hidden="1"/>
    </xf>
    <xf numFmtId="10" fontId="23" fillId="0" borderId="0" xfId="2" applyNumberFormat="1" applyProtection="1">
      <protection hidden="1"/>
    </xf>
    <xf numFmtId="170" fontId="13" fillId="0" borderId="55" xfId="2" applyNumberFormat="1" applyFont="1" applyFill="1" applyBorder="1" applyAlignment="1" applyProtection="1">
      <alignment horizontal="center" vertical="center" wrapText="1"/>
      <protection hidden="1"/>
    </xf>
    <xf numFmtId="10" fontId="5" fillId="0" borderId="56" xfId="20" applyNumberFormat="1" applyFont="1" applyBorder="1" applyAlignment="1" applyProtection="1">
      <alignment horizontal="center" vertical="center"/>
      <protection hidden="1"/>
    </xf>
    <xf numFmtId="172" fontId="5" fillId="0" borderId="56" xfId="20" applyNumberFormat="1" applyFont="1" applyBorder="1" applyAlignment="1" applyProtection="1">
      <alignment horizontal="center" vertical="center"/>
      <protection hidden="1"/>
    </xf>
    <xf numFmtId="177" fontId="14" fillId="10" borderId="73" xfId="7" applyNumberFormat="1" applyFont="1" applyFill="1" applyBorder="1" applyAlignment="1" applyProtection="1">
      <alignment horizontal="center" vertical="center"/>
      <protection hidden="1"/>
    </xf>
    <xf numFmtId="49" fontId="4" fillId="0" borderId="69" xfId="20" applyNumberFormat="1" applyFont="1" applyBorder="1" applyAlignment="1" applyProtection="1">
      <alignment horizontal="center"/>
      <protection hidden="1"/>
    </xf>
    <xf numFmtId="0" fontId="13" fillId="0" borderId="37" xfId="20" applyFont="1" applyBorder="1" applyAlignment="1" applyProtection="1">
      <alignment horizontal="center"/>
      <protection hidden="1"/>
    </xf>
    <xf numFmtId="10" fontId="5" fillId="0" borderId="37" xfId="20" applyNumberFormat="1" applyFont="1" applyBorder="1" applyAlignment="1" applyProtection="1">
      <alignment horizontal="center" vertical="center"/>
      <protection hidden="1"/>
    </xf>
    <xf numFmtId="10" fontId="5" fillId="0" borderId="74" xfId="20" applyNumberFormat="1" applyFont="1" applyBorder="1" applyAlignment="1" applyProtection="1">
      <alignment horizontal="center"/>
      <protection hidden="1"/>
    </xf>
    <xf numFmtId="0" fontId="23" fillId="0" borderId="0" xfId="2" applyBorder="1" applyProtection="1">
      <protection hidden="1"/>
    </xf>
    <xf numFmtId="166" fontId="12" fillId="0" borderId="59" xfId="4" applyFont="1" applyFill="1" applyBorder="1" applyAlignment="1" applyProtection="1">
      <alignment horizontal="center" vertical="center"/>
      <protection hidden="1"/>
    </xf>
    <xf numFmtId="166" fontId="12" fillId="0" borderId="60" xfId="4" applyFont="1" applyFill="1" applyBorder="1" applyAlignment="1" applyProtection="1">
      <alignment horizontal="center" vertical="center"/>
      <protection hidden="1"/>
    </xf>
    <xf numFmtId="9" fontId="12" fillId="0" borderId="61" xfId="20" applyNumberFormat="1" applyFont="1" applyBorder="1" applyAlignment="1" applyProtection="1">
      <alignment horizontal="center" vertical="center"/>
      <protection hidden="1"/>
    </xf>
    <xf numFmtId="166" fontId="12" fillId="0" borderId="62" xfId="3" applyFont="1" applyFill="1" applyBorder="1" applyAlignment="1" applyProtection="1">
      <alignment horizontal="center" vertical="center"/>
      <protection hidden="1"/>
    </xf>
    <xf numFmtId="166" fontId="22" fillId="0" borderId="75" xfId="3" applyNumberFormat="1" applyFont="1" applyFill="1" applyBorder="1" applyAlignment="1" applyProtection="1">
      <alignment horizontal="center" vertical="center"/>
      <protection hidden="1"/>
    </xf>
    <xf numFmtId="0" fontId="35" fillId="6" borderId="59" xfId="20" applyFont="1" applyFill="1" applyBorder="1" applyAlignment="1" applyProtection="1">
      <alignment horizontal="center" vertical="center"/>
      <protection hidden="1"/>
    </xf>
    <xf numFmtId="0" fontId="35" fillId="6" borderId="60" xfId="20" applyFont="1" applyFill="1" applyBorder="1" applyAlignment="1" applyProtection="1">
      <alignment horizontal="center" vertical="center"/>
      <protection hidden="1"/>
    </xf>
    <xf numFmtId="9" fontId="35" fillId="6" borderId="65" xfId="20" applyNumberFormat="1" applyFont="1" applyFill="1" applyBorder="1" applyAlignment="1" applyProtection="1">
      <alignment horizontal="center" vertical="center"/>
      <protection hidden="1"/>
    </xf>
    <xf numFmtId="166" fontId="35" fillId="6" borderId="62" xfId="3" applyFont="1" applyFill="1" applyBorder="1" applyAlignment="1" applyProtection="1">
      <alignment horizontal="center" vertical="center"/>
      <protection hidden="1"/>
    </xf>
    <xf numFmtId="166" fontId="38" fillId="6" borderId="71" xfId="3" applyNumberFormat="1" applyFont="1" applyFill="1" applyBorder="1" applyAlignment="1" applyProtection="1">
      <alignment horizontal="center" vertical="center"/>
      <protection hidden="1"/>
    </xf>
    <xf numFmtId="0" fontId="35" fillId="6" borderId="63" xfId="20" applyFont="1" applyFill="1" applyBorder="1" applyAlignment="1" applyProtection="1">
      <alignment horizontal="center" vertical="center"/>
      <protection hidden="1"/>
    </xf>
    <xf numFmtId="0" fontId="35" fillId="6" borderId="64" xfId="20" applyFont="1" applyFill="1" applyBorder="1" applyAlignment="1" applyProtection="1">
      <alignment horizontal="center" vertical="center"/>
      <protection hidden="1"/>
    </xf>
    <xf numFmtId="9" fontId="35" fillId="6" borderId="66" xfId="20" applyNumberFormat="1" applyFont="1" applyFill="1" applyBorder="1" applyAlignment="1" applyProtection="1">
      <alignment horizontal="center" vertical="center"/>
      <protection hidden="1"/>
    </xf>
    <xf numFmtId="166" fontId="35" fillId="6" borderId="67" xfId="3" applyFont="1" applyFill="1" applyBorder="1" applyAlignment="1" applyProtection="1">
      <alignment horizontal="center" vertical="center"/>
      <protection hidden="1"/>
    </xf>
    <xf numFmtId="166" fontId="38" fillId="6" borderId="76" xfId="3" applyNumberFormat="1" applyFont="1" applyFill="1" applyBorder="1" applyAlignment="1" applyProtection="1">
      <alignment horizontal="center" vertical="center"/>
      <protection hidden="1"/>
    </xf>
    <xf numFmtId="0" fontId="0" fillId="0" borderId="0" xfId="2" applyFont="1" applyAlignment="1" applyProtection="1">
      <alignment horizontal="left" vertical="center"/>
      <protection hidden="1"/>
    </xf>
    <xf numFmtId="0" fontId="14" fillId="0" borderId="0" xfId="2" applyFont="1" applyAlignment="1" applyProtection="1">
      <alignment horizontal="left" vertical="center"/>
      <protection hidden="1"/>
    </xf>
    <xf numFmtId="0" fontId="23" fillId="0" borderId="0" xfId="2" applyAlignment="1" applyProtection="1">
      <alignment vertical="center"/>
      <protection hidden="1"/>
    </xf>
    <xf numFmtId="0" fontId="17" fillId="0" borderId="0" xfId="2" applyFont="1" applyAlignment="1" applyProtection="1">
      <protection hidden="1"/>
    </xf>
    <xf numFmtId="10" fontId="23" fillId="0" borderId="0" xfId="2" applyNumberForma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protection hidden="1"/>
    </xf>
    <xf numFmtId="10" fontId="23" fillId="0" borderId="0" xfId="2" applyNumberFormat="1" applyBorder="1" applyAlignment="1" applyProtection="1">
      <protection hidden="1"/>
    </xf>
  </cellXfs>
  <cellStyles count="71">
    <cellStyle name="72929" xfId="1" xr:uid="{00000000-0005-0000-0000-000000000000}"/>
    <cellStyle name="Excel Built-in Normal" xfId="2" xr:uid="{00000000-0005-0000-0000-000001000000}"/>
    <cellStyle name="Moeda" xfId="3" builtinId="4"/>
    <cellStyle name="Moeda 2" xfId="4" xr:uid="{00000000-0005-0000-0000-000003000000}"/>
    <cellStyle name="Moeda 2 2" xfId="5" xr:uid="{00000000-0005-0000-0000-000004000000}"/>
    <cellStyle name="Moeda 2 3" xfId="6" xr:uid="{00000000-0005-0000-0000-000005000000}"/>
    <cellStyle name="Moeda 3" xfId="7" xr:uid="{00000000-0005-0000-0000-000006000000}"/>
    <cellStyle name="Moeda 3 2" xfId="8" xr:uid="{00000000-0005-0000-0000-000007000000}"/>
    <cellStyle name="Moeda 3 2 2" xfId="9" xr:uid="{00000000-0005-0000-0000-000008000000}"/>
    <cellStyle name="Moeda 3 2 3" xfId="10" xr:uid="{00000000-0005-0000-0000-000009000000}"/>
    <cellStyle name="Moeda 4" xfId="11" xr:uid="{00000000-0005-0000-0000-00000A000000}"/>
    <cellStyle name="Moeda 5" xfId="12" xr:uid="{00000000-0005-0000-0000-00000B000000}"/>
    <cellStyle name="Moeda 6" xfId="13" xr:uid="{00000000-0005-0000-0000-00000C000000}"/>
    <cellStyle name="Normal" xfId="0" builtinId="0"/>
    <cellStyle name="Normal 10" xfId="14" xr:uid="{00000000-0005-0000-0000-00000E000000}"/>
    <cellStyle name="Normal 10 2" xfId="15" xr:uid="{00000000-0005-0000-0000-00000F000000}"/>
    <cellStyle name="Normal 10 3" xfId="16" xr:uid="{00000000-0005-0000-0000-000010000000}"/>
    <cellStyle name="Normal 10 4" xfId="17" xr:uid="{00000000-0005-0000-0000-000011000000}"/>
    <cellStyle name="Normal 11" xfId="18" xr:uid="{00000000-0005-0000-0000-000012000000}"/>
    <cellStyle name="Normal 12" xfId="19" xr:uid="{00000000-0005-0000-0000-000013000000}"/>
    <cellStyle name="Normal 2" xfId="20" xr:uid="{00000000-0005-0000-0000-000014000000}"/>
    <cellStyle name="Normal 2 2" xfId="21" xr:uid="{00000000-0005-0000-0000-000015000000}"/>
    <cellStyle name="Normal 2 3" xfId="22" xr:uid="{00000000-0005-0000-0000-000016000000}"/>
    <cellStyle name="Normal 2 4" xfId="23" xr:uid="{00000000-0005-0000-0000-000017000000}"/>
    <cellStyle name="Normal 2 4 2" xfId="24" xr:uid="{00000000-0005-0000-0000-000018000000}"/>
    <cellStyle name="Normal 2 4 3" xfId="25" xr:uid="{00000000-0005-0000-0000-000019000000}"/>
    <cellStyle name="Normal 2 5" xfId="26" xr:uid="{00000000-0005-0000-0000-00001A000000}"/>
    <cellStyle name="Normal 2 5 2" xfId="27" xr:uid="{00000000-0005-0000-0000-00001B000000}"/>
    <cellStyle name="Normal 2 5 3" xfId="28" xr:uid="{00000000-0005-0000-0000-00001C000000}"/>
    <cellStyle name="Normal 2 5 4" xfId="29" xr:uid="{00000000-0005-0000-0000-00001D000000}"/>
    <cellStyle name="Normal 2 5 4 2" xfId="30" xr:uid="{00000000-0005-0000-0000-00001E000000}"/>
    <cellStyle name="Normal 3" xfId="31" xr:uid="{00000000-0005-0000-0000-00001F000000}"/>
    <cellStyle name="Normal 3 2" xfId="32" xr:uid="{00000000-0005-0000-0000-000020000000}"/>
    <cellStyle name="Normal 3 3" xfId="33" xr:uid="{00000000-0005-0000-0000-000021000000}"/>
    <cellStyle name="Normal 4" xfId="34" xr:uid="{00000000-0005-0000-0000-000022000000}"/>
    <cellStyle name="Normal 4 2" xfId="35" xr:uid="{00000000-0005-0000-0000-000023000000}"/>
    <cellStyle name="Normal 4 3" xfId="36" xr:uid="{00000000-0005-0000-0000-000024000000}"/>
    <cellStyle name="Normal 4 3 2" xfId="37" xr:uid="{00000000-0005-0000-0000-000025000000}"/>
    <cellStyle name="Normal 4 3 3" xfId="38" xr:uid="{00000000-0005-0000-0000-000026000000}"/>
    <cellStyle name="Normal 4 4" xfId="39" xr:uid="{00000000-0005-0000-0000-000027000000}"/>
    <cellStyle name="Normal 4 4 2" xfId="40" xr:uid="{00000000-0005-0000-0000-000028000000}"/>
    <cellStyle name="Normal 5" xfId="41" xr:uid="{00000000-0005-0000-0000-000029000000}"/>
    <cellStyle name="Normal 5 2" xfId="42" xr:uid="{00000000-0005-0000-0000-00002A000000}"/>
    <cellStyle name="Normal 6" xfId="43" xr:uid="{00000000-0005-0000-0000-00002B000000}"/>
    <cellStyle name="Normal 7" xfId="44" xr:uid="{00000000-0005-0000-0000-00002C000000}"/>
    <cellStyle name="Normal 8" xfId="45" xr:uid="{00000000-0005-0000-0000-00002D000000}"/>
    <cellStyle name="Normal 8 2" xfId="46" xr:uid="{00000000-0005-0000-0000-00002E000000}"/>
    <cellStyle name="Normal 8 3" xfId="47" xr:uid="{00000000-0005-0000-0000-00002F000000}"/>
    <cellStyle name="Normal 9" xfId="48" xr:uid="{00000000-0005-0000-0000-000030000000}"/>
    <cellStyle name="Normal 9 2" xfId="49" xr:uid="{00000000-0005-0000-0000-000031000000}"/>
    <cellStyle name="Normal 9 3" xfId="50" xr:uid="{00000000-0005-0000-0000-000032000000}"/>
    <cellStyle name="Normal_Orçamento RETIFICADO DA OBRA JUNHO - CERTO" xfId="51" xr:uid="{00000000-0005-0000-0000-000033000000}"/>
    <cellStyle name="planilhas" xfId="52" xr:uid="{00000000-0005-0000-0000-000035000000}"/>
    <cellStyle name="Porcentagem" xfId="53" builtinId="5"/>
    <cellStyle name="Porcentagem 2" xfId="54" xr:uid="{00000000-0005-0000-0000-000037000000}"/>
    <cellStyle name="Porcentagem 2 2" xfId="55" xr:uid="{00000000-0005-0000-0000-000038000000}"/>
    <cellStyle name="Porcentagem 2 3" xfId="56" xr:uid="{00000000-0005-0000-0000-000039000000}"/>
    <cellStyle name="Porcentagem 3" xfId="57" xr:uid="{00000000-0005-0000-0000-00003A000000}"/>
    <cellStyle name="Separador de milhares 2" xfId="58" xr:uid="{00000000-0005-0000-0000-00003C000000}"/>
    <cellStyle name="Separador de milhares 3" xfId="59" xr:uid="{00000000-0005-0000-0000-00003D000000}"/>
    <cellStyle name="Separador de milhares 3 2" xfId="60" xr:uid="{00000000-0005-0000-0000-00003E000000}"/>
    <cellStyle name="Separador de milhares 3 3" xfId="61" xr:uid="{00000000-0005-0000-0000-00003F000000}"/>
    <cellStyle name="Separador de milhares 3 4" xfId="62" xr:uid="{00000000-0005-0000-0000-000040000000}"/>
    <cellStyle name="Separador de milhares 4" xfId="63" xr:uid="{00000000-0005-0000-0000-000041000000}"/>
    <cellStyle name="SNEVERS" xfId="64" xr:uid="{00000000-0005-0000-0000-000042000000}"/>
    <cellStyle name="Vírgula" xfId="65" builtinId="3"/>
    <cellStyle name="Vírgula 2" xfId="66" xr:uid="{00000000-0005-0000-0000-000043000000}"/>
    <cellStyle name="Vírgula 2 2" xfId="67" xr:uid="{00000000-0005-0000-0000-000044000000}"/>
    <cellStyle name="Vírgula 2 3" xfId="68" xr:uid="{00000000-0005-0000-0000-000045000000}"/>
    <cellStyle name="Vírgula 3" xfId="69" xr:uid="{00000000-0005-0000-0000-000046000000}"/>
    <cellStyle name="Vírgula 4" xfId="70" xr:uid="{00000000-0005-0000-0000-000047000000}"/>
  </cellStyles>
  <dxfs count="24"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EJ77"/>
  <sheetViews>
    <sheetView showZeros="0" tabSelected="1" zoomScaleNormal="100" zoomScaleSheetLayoutView="70" workbookViewId="0">
      <selection activeCell="F28" sqref="F28"/>
    </sheetView>
  </sheetViews>
  <sheetFormatPr defaultRowHeight="12.75" outlineLevelRow="1" outlineLevelCol="1" x14ac:dyDescent="0.2"/>
  <cols>
    <col min="1" max="1" width="12" style="246" customWidth="1"/>
    <col min="2" max="2" width="12.140625" style="246" customWidth="1"/>
    <col min="3" max="3" width="16" style="49" customWidth="1"/>
    <col min="4" max="4" width="65" style="248" customWidth="1"/>
    <col min="5" max="5" width="10.5703125" style="246" customWidth="1"/>
    <col min="6" max="6" width="11.28515625" style="249" customWidth="1"/>
    <col min="7" max="7" width="11.7109375" style="233" customWidth="1"/>
    <col min="8" max="8" width="18.140625" style="250" customWidth="1"/>
    <col min="9" max="9" width="8.85546875" style="241" customWidth="1"/>
    <col min="10" max="10" width="15.140625" style="256" bestFit="1" customWidth="1"/>
    <col min="11" max="11" width="21.42578125" style="45" bestFit="1" customWidth="1"/>
    <col min="12" max="16" width="13.7109375" style="45" customWidth="1" outlineLevel="1"/>
    <col min="17" max="17" width="15.85546875" style="45" customWidth="1"/>
    <col min="18" max="18" width="9.5703125" style="45" customWidth="1"/>
    <col min="19" max="23" width="13.7109375" style="45" customWidth="1" outlineLevel="1"/>
    <col min="24" max="24" width="14.5703125" style="45" customWidth="1"/>
    <col min="25" max="25" width="9.5703125" style="45" customWidth="1"/>
    <col min="26" max="30" width="13.7109375" style="45" customWidth="1" outlineLevel="1"/>
    <col min="31" max="31" width="14.7109375" style="45" customWidth="1"/>
    <col min="32" max="32" width="9.5703125" style="45" customWidth="1"/>
    <col min="33" max="37" width="13.7109375" style="45" customWidth="1" outlineLevel="1"/>
    <col min="38" max="38" width="14.140625" style="45" customWidth="1"/>
    <col min="39" max="39" width="9.5703125" style="45" customWidth="1"/>
    <col min="40" max="44" width="13.7109375" style="45" customWidth="1" outlineLevel="1"/>
    <col min="45" max="45" width="12.140625" style="45" customWidth="1"/>
    <col min="46" max="46" width="9.5703125" style="45" customWidth="1"/>
    <col min="47" max="51" width="13.7109375" style="45" customWidth="1" outlineLevel="1"/>
    <col min="52" max="52" width="12.140625" style="45" customWidth="1"/>
    <col min="53" max="53" width="9.5703125" style="45" customWidth="1"/>
    <col min="54" max="58" width="13.7109375" style="45" customWidth="1" outlineLevel="1"/>
    <col min="59" max="59" width="12.140625" style="45" customWidth="1"/>
    <col min="60" max="60" width="9.5703125" style="45" customWidth="1"/>
    <col min="61" max="65" width="13.7109375" style="45" customWidth="1" outlineLevel="1"/>
    <col min="66" max="66" width="12.140625" style="45" customWidth="1"/>
    <col min="67" max="67" width="9.5703125" style="45" customWidth="1"/>
    <col min="68" max="72" width="13.7109375" style="45" customWidth="1" outlineLevel="1"/>
    <col min="73" max="73" width="12.140625" style="45" customWidth="1"/>
    <col min="74" max="74" width="9.5703125" style="45" customWidth="1"/>
    <col min="75" max="79" width="13.7109375" style="45" customWidth="1" outlineLevel="1"/>
    <col min="80" max="80" width="12.140625" style="45" customWidth="1"/>
    <col min="81" max="81" width="9.5703125" style="45" customWidth="1"/>
    <col min="82" max="86" width="13.7109375" style="45" customWidth="1" outlineLevel="1"/>
    <col min="87" max="87" width="19.42578125" style="45" customWidth="1"/>
    <col min="88" max="88" width="9.5703125" style="45" customWidth="1"/>
    <col min="89" max="89" width="13.7109375" style="45" customWidth="1" outlineLevel="1"/>
    <col min="90" max="93" width="15.28515625" style="45" customWidth="1" outlineLevel="1"/>
    <col min="94" max="94" width="21" style="45" customWidth="1"/>
    <col min="95" max="95" width="9.5703125" style="45" customWidth="1"/>
    <col min="96" max="96" width="13.7109375" style="45" customWidth="1" outlineLevel="1"/>
    <col min="97" max="100" width="15.28515625" style="45" customWidth="1" outlineLevel="1"/>
    <col min="101" max="101" width="18" style="45" customWidth="1"/>
    <col min="102" max="102" width="9.5703125" style="45" customWidth="1"/>
    <col min="103" max="103" width="13.7109375" style="45" customWidth="1" outlineLevel="1"/>
    <col min="104" max="107" width="15.28515625" style="45" customWidth="1" outlineLevel="1"/>
    <col min="108" max="108" width="18" style="45" customWidth="1"/>
    <col min="109" max="109" width="9.5703125" style="45" customWidth="1"/>
    <col min="110" max="110" width="13.7109375" style="45" customWidth="1" outlineLevel="1"/>
    <col min="111" max="114" width="15.28515625" style="45" customWidth="1" outlineLevel="1"/>
    <col min="115" max="115" width="20.5703125" style="45" customWidth="1"/>
    <col min="116" max="116" width="9.5703125" style="45" customWidth="1"/>
    <col min="117" max="117" width="13.7109375" style="45" customWidth="1" outlineLevel="1"/>
    <col min="118" max="121" width="15.28515625" style="45" customWidth="1" outlineLevel="1"/>
    <col min="122" max="122" width="18" style="45" customWidth="1"/>
    <col min="123" max="123" width="9.5703125" style="45" customWidth="1"/>
    <col min="124" max="124" width="13.7109375" style="45" customWidth="1" outlineLevel="1"/>
    <col min="125" max="128" width="15.28515625" style="45" customWidth="1" outlineLevel="1"/>
    <col min="129" max="129" width="18.28515625" style="45" customWidth="1"/>
    <col min="130" max="130" width="9.5703125" style="45" customWidth="1"/>
    <col min="131" max="131" width="13.7109375" style="45" customWidth="1" outlineLevel="1"/>
    <col min="132" max="135" width="15.28515625" style="45" customWidth="1" outlineLevel="1"/>
    <col min="136" max="136" width="18.28515625" style="45" customWidth="1"/>
    <col min="137" max="137" width="13.85546875" style="45" customWidth="1"/>
    <col min="138" max="138" width="20.85546875" style="45" customWidth="1"/>
    <col min="139" max="139" width="11.42578125" style="45" customWidth="1"/>
    <col min="140" max="140" width="23.7109375" style="46" customWidth="1"/>
    <col min="141" max="141" width="14.28515625" style="47" bestFit="1" customWidth="1"/>
    <col min="142" max="16384" width="9.140625" style="47"/>
  </cols>
  <sheetData>
    <row r="1" spans="1:140" ht="30" x14ac:dyDescent="0.2">
      <c r="A1" s="13"/>
      <c r="B1" s="14"/>
      <c r="C1" s="15"/>
      <c r="D1" s="16"/>
      <c r="E1" s="16"/>
      <c r="F1" s="16"/>
      <c r="G1" s="16"/>
      <c r="H1" s="16"/>
      <c r="I1" s="17"/>
      <c r="J1" s="43"/>
      <c r="K1" s="44"/>
      <c r="L1" s="44"/>
    </row>
    <row r="2" spans="1:140" ht="18" x14ac:dyDescent="0.2">
      <c r="A2" s="18"/>
      <c r="B2" s="19"/>
      <c r="C2" s="20"/>
      <c r="D2" s="21"/>
      <c r="E2" s="21"/>
      <c r="F2" s="21"/>
      <c r="G2" s="21"/>
      <c r="H2" s="21"/>
      <c r="I2" s="22"/>
      <c r="J2" s="50"/>
      <c r="K2" s="44"/>
      <c r="L2" s="44"/>
    </row>
    <row r="3" spans="1:140" ht="18" x14ac:dyDescent="0.2">
      <c r="A3" s="18"/>
      <c r="B3" s="19"/>
      <c r="C3" s="20"/>
      <c r="D3" s="23"/>
      <c r="E3" s="23"/>
      <c r="F3" s="23"/>
      <c r="G3" s="23"/>
      <c r="H3" s="23"/>
      <c r="I3" s="24"/>
      <c r="J3" s="51"/>
      <c r="K3" s="52"/>
    </row>
    <row r="4" spans="1:140" ht="15.75" x14ac:dyDescent="0.2">
      <c r="A4" s="18"/>
      <c r="B4" s="19"/>
      <c r="C4" s="20"/>
      <c r="D4" s="25"/>
      <c r="E4" s="26"/>
      <c r="F4" s="27"/>
      <c r="G4" s="26"/>
      <c r="H4" s="26"/>
      <c r="I4" s="28"/>
      <c r="J4" s="56"/>
      <c r="K4" s="5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140" s="62" customFormat="1" ht="15.75" x14ac:dyDescent="0.2">
      <c r="A5" s="59" t="s">
        <v>0</v>
      </c>
      <c r="B5" s="53"/>
      <c r="C5" s="60"/>
      <c r="D5" s="61" t="s">
        <v>56</v>
      </c>
      <c r="E5" s="53"/>
      <c r="I5" s="63"/>
      <c r="J5" s="64"/>
      <c r="K5" s="58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7"/>
    </row>
    <row r="6" spans="1:140" s="62" customFormat="1" ht="5.25" customHeight="1" x14ac:dyDescent="0.2">
      <c r="A6" s="68"/>
      <c r="B6" s="53"/>
      <c r="C6" s="69"/>
      <c r="D6" s="70"/>
      <c r="E6" s="53"/>
      <c r="I6" s="55"/>
      <c r="J6" s="58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7"/>
    </row>
    <row r="7" spans="1:140" s="62" customFormat="1" ht="15.75" x14ac:dyDescent="0.2">
      <c r="A7" s="71" t="s">
        <v>1</v>
      </c>
      <c r="B7" s="61"/>
      <c r="C7" s="60"/>
      <c r="D7" s="61" t="s">
        <v>55</v>
      </c>
      <c r="E7" s="53"/>
      <c r="F7" s="72" t="s">
        <v>2</v>
      </c>
      <c r="G7" s="72"/>
      <c r="H7" s="73">
        <f>456.32 + 614.72</f>
        <v>1071.04</v>
      </c>
      <c r="I7" s="74"/>
      <c r="J7" s="56"/>
      <c r="K7" s="65"/>
      <c r="L7" s="65"/>
      <c r="M7" s="65"/>
      <c r="N7" s="65"/>
      <c r="O7" s="65"/>
      <c r="P7" s="75"/>
      <c r="Q7" s="65"/>
      <c r="R7" s="65"/>
      <c r="S7" s="65"/>
      <c r="T7" s="65"/>
      <c r="U7" s="65"/>
      <c r="V7" s="65"/>
      <c r="W7" s="65"/>
      <c r="X7" s="65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7"/>
    </row>
    <row r="8" spans="1:140" s="62" customFormat="1" ht="5.25" customHeight="1" x14ac:dyDescent="0.2">
      <c r="A8" s="71"/>
      <c r="B8" s="61"/>
      <c r="C8" s="60"/>
      <c r="D8" s="61"/>
      <c r="E8" s="53"/>
      <c r="F8" s="54"/>
      <c r="G8" s="53"/>
      <c r="H8" s="53"/>
      <c r="I8" s="74"/>
      <c r="J8" s="58"/>
      <c r="K8" s="65"/>
      <c r="L8" s="65"/>
      <c r="M8" s="65"/>
      <c r="N8" s="65"/>
      <c r="O8" s="65"/>
      <c r="P8" s="75"/>
      <c r="Q8" s="65"/>
      <c r="R8" s="65"/>
      <c r="S8" s="65"/>
      <c r="T8" s="65"/>
      <c r="U8" s="65"/>
      <c r="V8" s="65"/>
      <c r="W8" s="65"/>
      <c r="X8" s="65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7"/>
    </row>
    <row r="9" spans="1:140" s="62" customFormat="1" ht="15.75" x14ac:dyDescent="0.2">
      <c r="A9" s="71" t="s">
        <v>3</v>
      </c>
      <c r="B9" s="61"/>
      <c r="C9" s="60"/>
      <c r="D9" s="61" t="s">
        <v>54</v>
      </c>
      <c r="E9" s="53"/>
      <c r="F9" s="72" t="s">
        <v>4</v>
      </c>
      <c r="G9" s="72"/>
      <c r="H9" s="76" t="e">
        <f>G28</f>
        <v>#VALUE!</v>
      </c>
      <c r="I9" s="77"/>
      <c r="J9" s="64"/>
      <c r="K9" s="78"/>
      <c r="L9" s="65"/>
      <c r="M9" s="65"/>
      <c r="N9" s="65"/>
      <c r="O9" s="65"/>
      <c r="P9" s="75"/>
      <c r="Q9" s="65"/>
      <c r="R9" s="65"/>
      <c r="S9" s="65"/>
      <c r="T9" s="65"/>
      <c r="U9" s="65"/>
      <c r="V9" s="65"/>
      <c r="W9" s="65"/>
      <c r="X9" s="65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7"/>
    </row>
    <row r="10" spans="1:140" s="62" customFormat="1" ht="5.25" customHeight="1" x14ac:dyDescent="0.2">
      <c r="A10" s="79"/>
      <c r="B10" s="53"/>
      <c r="C10" s="69"/>
      <c r="D10" s="70"/>
      <c r="E10" s="53"/>
      <c r="F10" s="80"/>
      <c r="G10" s="80"/>
      <c r="H10" s="81"/>
      <c r="I10" s="82"/>
      <c r="J10" s="58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7"/>
    </row>
    <row r="11" spans="1:140" s="62" customFormat="1" ht="16.5" thickBot="1" x14ac:dyDescent="0.25">
      <c r="A11" s="83" t="s">
        <v>28</v>
      </c>
      <c r="B11" s="84"/>
      <c r="C11" s="84"/>
      <c r="D11" s="85" t="s">
        <v>58</v>
      </c>
      <c r="E11" s="84"/>
      <c r="F11" s="86" t="s">
        <v>42</v>
      </c>
      <c r="G11" s="86"/>
      <c r="H11" s="87" t="e">
        <f>H9/H7</f>
        <v>#VALUE!</v>
      </c>
      <c r="I11" s="88"/>
      <c r="J11" s="89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1">
        <f>R11+1</f>
        <v>1</v>
      </c>
      <c r="Z11" s="91"/>
      <c r="AA11" s="91"/>
      <c r="AB11" s="91"/>
      <c r="AC11" s="91"/>
      <c r="AD11" s="91"/>
      <c r="AE11" s="91"/>
      <c r="AF11" s="91">
        <f>Y11+1</f>
        <v>2</v>
      </c>
      <c r="AG11" s="91"/>
      <c r="AH11" s="91"/>
      <c r="AI11" s="91"/>
      <c r="AJ11" s="91"/>
      <c r="AK11" s="91"/>
      <c r="AL11" s="91"/>
      <c r="AM11" s="92">
        <f>AF11+1</f>
        <v>3</v>
      </c>
      <c r="AN11" s="93"/>
      <c r="AO11" s="93"/>
      <c r="AP11" s="93"/>
      <c r="AQ11" s="93"/>
      <c r="AR11" s="93"/>
      <c r="AS11" s="93"/>
      <c r="AT11" s="93">
        <f>AM11+1</f>
        <v>4</v>
      </c>
      <c r="AU11" s="93"/>
      <c r="AV11" s="93"/>
      <c r="AW11" s="93"/>
      <c r="AX11" s="93"/>
      <c r="AY11" s="93"/>
      <c r="AZ11" s="93"/>
      <c r="BA11" s="93">
        <f>AT11+1</f>
        <v>5</v>
      </c>
      <c r="BB11" s="93"/>
      <c r="BC11" s="93"/>
      <c r="BD11" s="93"/>
      <c r="BE11" s="93"/>
      <c r="BF11" s="93"/>
      <c r="BG11" s="93"/>
      <c r="BH11" s="93">
        <f>BA11+1</f>
        <v>6</v>
      </c>
      <c r="BI11" s="93"/>
      <c r="BJ11" s="93"/>
      <c r="BK11" s="93"/>
      <c r="BL11" s="93"/>
      <c r="BM11" s="93"/>
      <c r="BN11" s="93"/>
      <c r="BO11" s="93">
        <f>BH11+1</f>
        <v>7</v>
      </c>
      <c r="BP11" s="93"/>
      <c r="BQ11" s="93"/>
      <c r="BR11" s="93"/>
      <c r="BS11" s="93"/>
      <c r="BT11" s="93"/>
      <c r="BU11" s="93"/>
      <c r="BV11" s="93">
        <f>BO11+1</f>
        <v>8</v>
      </c>
      <c r="BW11" s="93"/>
      <c r="BX11" s="93"/>
      <c r="BY11" s="93"/>
      <c r="BZ11" s="93"/>
      <c r="CA11" s="93"/>
      <c r="CB11" s="93"/>
      <c r="CC11" s="93">
        <f>BV11+1</f>
        <v>9</v>
      </c>
      <c r="CD11" s="93"/>
      <c r="CE11" s="93"/>
      <c r="CF11" s="93"/>
      <c r="CG11" s="93"/>
      <c r="CH11" s="93"/>
      <c r="CI11" s="93"/>
      <c r="CJ11" s="93">
        <f>CC11+1</f>
        <v>10</v>
      </c>
      <c r="CK11" s="93"/>
      <c r="CL11" s="93"/>
      <c r="CM11" s="93"/>
      <c r="CN11" s="93"/>
      <c r="CO11" s="93"/>
      <c r="CP11" s="93"/>
      <c r="CQ11" s="93">
        <f>CJ11+1</f>
        <v>11</v>
      </c>
      <c r="CR11" s="93"/>
      <c r="CS11" s="93"/>
      <c r="CT11" s="93"/>
      <c r="CU11" s="93"/>
      <c r="CV11" s="93"/>
      <c r="CW11" s="93"/>
      <c r="CX11" s="93">
        <f>CQ11+1</f>
        <v>12</v>
      </c>
      <c r="CY11" s="93"/>
      <c r="CZ11" s="93"/>
      <c r="DA11" s="93"/>
      <c r="DB11" s="93"/>
      <c r="DC11" s="93"/>
      <c r="DD11" s="93"/>
      <c r="DE11" s="93">
        <f>CX11+1</f>
        <v>13</v>
      </c>
      <c r="DF11" s="93"/>
      <c r="DG11" s="93"/>
      <c r="DH11" s="93"/>
      <c r="DI11" s="93"/>
      <c r="DJ11" s="93"/>
      <c r="DK11" s="93"/>
      <c r="DL11" s="93">
        <f>DE11+1</f>
        <v>14</v>
      </c>
      <c r="DM11" s="93"/>
      <c r="DN11" s="93"/>
      <c r="DO11" s="93"/>
      <c r="DP11" s="93"/>
      <c r="DQ11" s="93"/>
      <c r="DR11" s="93"/>
      <c r="DS11" s="93">
        <f>DL11+1</f>
        <v>15</v>
      </c>
      <c r="DT11" s="93"/>
      <c r="DU11" s="93"/>
      <c r="DV11" s="93"/>
      <c r="DW11" s="93"/>
      <c r="DX11" s="93"/>
      <c r="DY11" s="93"/>
      <c r="DZ11" s="93">
        <f>DS11+1</f>
        <v>16</v>
      </c>
      <c r="EA11" s="93"/>
      <c r="EB11" s="93"/>
      <c r="EC11" s="93"/>
      <c r="ED11" s="93"/>
      <c r="EE11" s="93"/>
      <c r="EF11" s="93"/>
      <c r="EG11" s="94" t="s">
        <v>5</v>
      </c>
      <c r="EH11" s="94"/>
      <c r="EI11" s="94" t="s">
        <v>6</v>
      </c>
      <c r="EJ11" s="94"/>
    </row>
    <row r="12" spans="1:140" ht="13.5" thickBot="1" x14ac:dyDescent="0.25">
      <c r="A12" s="95"/>
      <c r="B12" s="96"/>
      <c r="C12" s="97"/>
      <c r="D12" s="98"/>
      <c r="E12" s="99"/>
      <c r="F12" s="100"/>
      <c r="G12" s="99"/>
      <c r="H12" s="99"/>
      <c r="I12" s="101"/>
      <c r="J12" s="102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140" s="122" customFormat="1" ht="36.75" thickBot="1" x14ac:dyDescent="0.25">
      <c r="A13" s="1" t="s">
        <v>29</v>
      </c>
      <c r="B13" s="1" t="s">
        <v>35</v>
      </c>
      <c r="C13" s="103" t="s">
        <v>7</v>
      </c>
      <c r="D13" s="104" t="s">
        <v>47</v>
      </c>
      <c r="E13" s="105" t="s">
        <v>8</v>
      </c>
      <c r="F13" s="106" t="s">
        <v>9</v>
      </c>
      <c r="G13" s="107" t="s">
        <v>48</v>
      </c>
      <c r="H13" s="108" t="s">
        <v>37</v>
      </c>
      <c r="I13" s="109" t="s">
        <v>10</v>
      </c>
      <c r="J13" s="110"/>
      <c r="K13" s="111"/>
      <c r="L13" s="112"/>
      <c r="M13" s="112"/>
      <c r="N13" s="112"/>
      <c r="O13" s="112"/>
      <c r="P13" s="112"/>
      <c r="Q13" s="113"/>
      <c r="R13" s="111"/>
      <c r="S13" s="112"/>
      <c r="T13" s="112"/>
      <c r="U13" s="112"/>
      <c r="V13" s="112"/>
      <c r="W13" s="112"/>
      <c r="X13" s="113"/>
      <c r="Y13" s="114" t="s">
        <v>11</v>
      </c>
      <c r="Z13" s="115" t="s">
        <v>12</v>
      </c>
      <c r="AA13" s="115" t="s">
        <v>13</v>
      </c>
      <c r="AB13" s="115" t="s">
        <v>14</v>
      </c>
      <c r="AC13" s="115" t="s">
        <v>15</v>
      </c>
      <c r="AD13" s="115" t="s">
        <v>16</v>
      </c>
      <c r="AE13" s="116" t="s">
        <v>17</v>
      </c>
      <c r="AF13" s="114" t="s">
        <v>11</v>
      </c>
      <c r="AG13" s="115" t="s">
        <v>12</v>
      </c>
      <c r="AH13" s="115" t="s">
        <v>13</v>
      </c>
      <c r="AI13" s="115" t="s">
        <v>14</v>
      </c>
      <c r="AJ13" s="115" t="s">
        <v>15</v>
      </c>
      <c r="AK13" s="115" t="s">
        <v>16</v>
      </c>
      <c r="AL13" s="116" t="s">
        <v>17</v>
      </c>
      <c r="AM13" s="117" t="s">
        <v>11</v>
      </c>
      <c r="AN13" s="118" t="s">
        <v>12</v>
      </c>
      <c r="AO13" s="118" t="s">
        <v>13</v>
      </c>
      <c r="AP13" s="118" t="s">
        <v>14</v>
      </c>
      <c r="AQ13" s="118" t="s">
        <v>15</v>
      </c>
      <c r="AR13" s="118" t="s">
        <v>16</v>
      </c>
      <c r="AS13" s="119" t="s">
        <v>17</v>
      </c>
      <c r="AT13" s="117" t="s">
        <v>11</v>
      </c>
      <c r="AU13" s="118" t="s">
        <v>12</v>
      </c>
      <c r="AV13" s="118" t="s">
        <v>13</v>
      </c>
      <c r="AW13" s="118" t="s">
        <v>14</v>
      </c>
      <c r="AX13" s="118" t="s">
        <v>15</v>
      </c>
      <c r="AY13" s="118" t="s">
        <v>16</v>
      </c>
      <c r="AZ13" s="119" t="s">
        <v>17</v>
      </c>
      <c r="BA13" s="117" t="s">
        <v>11</v>
      </c>
      <c r="BB13" s="118" t="s">
        <v>12</v>
      </c>
      <c r="BC13" s="118" t="s">
        <v>13</v>
      </c>
      <c r="BD13" s="118" t="s">
        <v>14</v>
      </c>
      <c r="BE13" s="118" t="s">
        <v>15</v>
      </c>
      <c r="BF13" s="118" t="s">
        <v>16</v>
      </c>
      <c r="BG13" s="119" t="s">
        <v>17</v>
      </c>
      <c r="BH13" s="117" t="s">
        <v>11</v>
      </c>
      <c r="BI13" s="118" t="s">
        <v>12</v>
      </c>
      <c r="BJ13" s="118" t="s">
        <v>13</v>
      </c>
      <c r="BK13" s="118" t="s">
        <v>14</v>
      </c>
      <c r="BL13" s="118" t="s">
        <v>15</v>
      </c>
      <c r="BM13" s="118" t="s">
        <v>16</v>
      </c>
      <c r="BN13" s="119" t="s">
        <v>17</v>
      </c>
      <c r="BO13" s="117" t="s">
        <v>11</v>
      </c>
      <c r="BP13" s="118" t="s">
        <v>12</v>
      </c>
      <c r="BQ13" s="118" t="s">
        <v>13</v>
      </c>
      <c r="BR13" s="118" t="s">
        <v>14</v>
      </c>
      <c r="BS13" s="118" t="s">
        <v>15</v>
      </c>
      <c r="BT13" s="118" t="s">
        <v>16</v>
      </c>
      <c r="BU13" s="119" t="s">
        <v>17</v>
      </c>
      <c r="BV13" s="117" t="s">
        <v>11</v>
      </c>
      <c r="BW13" s="118" t="s">
        <v>12</v>
      </c>
      <c r="BX13" s="118" t="s">
        <v>13</v>
      </c>
      <c r="BY13" s="118" t="s">
        <v>14</v>
      </c>
      <c r="BZ13" s="118" t="s">
        <v>15</v>
      </c>
      <c r="CA13" s="118" t="s">
        <v>16</v>
      </c>
      <c r="CB13" s="119" t="s">
        <v>17</v>
      </c>
      <c r="CC13" s="117" t="s">
        <v>11</v>
      </c>
      <c r="CD13" s="118" t="s">
        <v>12</v>
      </c>
      <c r="CE13" s="118" t="s">
        <v>13</v>
      </c>
      <c r="CF13" s="118" t="s">
        <v>14</v>
      </c>
      <c r="CG13" s="118" t="s">
        <v>15</v>
      </c>
      <c r="CH13" s="118" t="s">
        <v>16</v>
      </c>
      <c r="CI13" s="119" t="s">
        <v>17</v>
      </c>
      <c r="CJ13" s="117" t="s">
        <v>11</v>
      </c>
      <c r="CK13" s="118" t="s">
        <v>12</v>
      </c>
      <c r="CL13" s="118" t="s">
        <v>13</v>
      </c>
      <c r="CM13" s="118" t="s">
        <v>14</v>
      </c>
      <c r="CN13" s="118" t="s">
        <v>15</v>
      </c>
      <c r="CO13" s="118" t="s">
        <v>16</v>
      </c>
      <c r="CP13" s="119" t="s">
        <v>17</v>
      </c>
      <c r="CQ13" s="117" t="s">
        <v>11</v>
      </c>
      <c r="CR13" s="118" t="s">
        <v>12</v>
      </c>
      <c r="CS13" s="118" t="s">
        <v>13</v>
      </c>
      <c r="CT13" s="118" t="s">
        <v>14</v>
      </c>
      <c r="CU13" s="118" t="s">
        <v>15</v>
      </c>
      <c r="CV13" s="118" t="s">
        <v>16</v>
      </c>
      <c r="CW13" s="119" t="s">
        <v>17</v>
      </c>
      <c r="CX13" s="117" t="s">
        <v>11</v>
      </c>
      <c r="CY13" s="118" t="s">
        <v>12</v>
      </c>
      <c r="CZ13" s="118" t="s">
        <v>13</v>
      </c>
      <c r="DA13" s="118" t="s">
        <v>14</v>
      </c>
      <c r="DB13" s="118" t="s">
        <v>15</v>
      </c>
      <c r="DC13" s="118" t="s">
        <v>16</v>
      </c>
      <c r="DD13" s="119" t="s">
        <v>17</v>
      </c>
      <c r="DE13" s="117" t="s">
        <v>11</v>
      </c>
      <c r="DF13" s="118" t="s">
        <v>12</v>
      </c>
      <c r="DG13" s="118" t="s">
        <v>13</v>
      </c>
      <c r="DH13" s="118" t="s">
        <v>14</v>
      </c>
      <c r="DI13" s="118" t="s">
        <v>15</v>
      </c>
      <c r="DJ13" s="118" t="s">
        <v>16</v>
      </c>
      <c r="DK13" s="119" t="s">
        <v>17</v>
      </c>
      <c r="DL13" s="117" t="s">
        <v>11</v>
      </c>
      <c r="DM13" s="118" t="s">
        <v>12</v>
      </c>
      <c r="DN13" s="118" t="s">
        <v>13</v>
      </c>
      <c r="DO13" s="118" t="s">
        <v>14</v>
      </c>
      <c r="DP13" s="118" t="s">
        <v>15</v>
      </c>
      <c r="DQ13" s="118" t="s">
        <v>16</v>
      </c>
      <c r="DR13" s="119" t="s">
        <v>17</v>
      </c>
      <c r="DS13" s="117" t="s">
        <v>11</v>
      </c>
      <c r="DT13" s="118" t="s">
        <v>12</v>
      </c>
      <c r="DU13" s="118" t="s">
        <v>13</v>
      </c>
      <c r="DV13" s="118" t="s">
        <v>14</v>
      </c>
      <c r="DW13" s="118" t="s">
        <v>15</v>
      </c>
      <c r="DX13" s="118" t="s">
        <v>16</v>
      </c>
      <c r="DY13" s="119" t="s">
        <v>17</v>
      </c>
      <c r="DZ13" s="117" t="s">
        <v>11</v>
      </c>
      <c r="EA13" s="118" t="s">
        <v>12</v>
      </c>
      <c r="EB13" s="118" t="s">
        <v>13</v>
      </c>
      <c r="EC13" s="118" t="s">
        <v>14</v>
      </c>
      <c r="ED13" s="118" t="s">
        <v>15</v>
      </c>
      <c r="EE13" s="118" t="s">
        <v>16</v>
      </c>
      <c r="EF13" s="119" t="s">
        <v>17</v>
      </c>
      <c r="EG13" s="120" t="s">
        <v>11</v>
      </c>
      <c r="EH13" s="119" t="s">
        <v>17</v>
      </c>
      <c r="EI13" s="118" t="s">
        <v>11</v>
      </c>
      <c r="EJ13" s="121" t="s">
        <v>17</v>
      </c>
    </row>
    <row r="14" spans="1:140" s="144" customFormat="1" ht="15.75" thickBot="1" x14ac:dyDescent="0.25">
      <c r="A14" s="123">
        <v>1</v>
      </c>
      <c r="B14" s="124"/>
      <c r="C14" s="125"/>
      <c r="D14" s="126" t="str">
        <f>D5</f>
        <v>Unidades Básica de Saúde</v>
      </c>
      <c r="E14" s="127">
        <f>ROUND(SUM(E15,E21,E24),2)</f>
        <v>0</v>
      </c>
      <c r="F14" s="127"/>
      <c r="G14" s="127"/>
      <c r="H14" s="128"/>
      <c r="I14" s="129" t="e">
        <f>E14/$G$27</f>
        <v>#DIV/0!</v>
      </c>
      <c r="J14" s="130"/>
      <c r="K14" s="131"/>
      <c r="L14" s="132"/>
      <c r="M14" s="132"/>
      <c r="N14" s="132"/>
      <c r="O14" s="132"/>
      <c r="P14" s="132"/>
      <c r="Q14" s="133"/>
      <c r="R14" s="131"/>
      <c r="S14" s="132"/>
      <c r="T14" s="132"/>
      <c r="U14" s="132"/>
      <c r="V14" s="132"/>
      <c r="W14" s="132"/>
      <c r="X14" s="133"/>
      <c r="Y14" s="134" t="e">
        <f>ROUND(AE14/$E14,4)</f>
        <v>#DIV/0!</v>
      </c>
      <c r="Z14" s="135" t="e">
        <f>SUMPRODUCT(Z16:Z20,$H16:$H20)/$E14</f>
        <v>#DIV/0!</v>
      </c>
      <c r="AA14" s="135" t="e">
        <f>SUMPRODUCT(AA16:AA20,$H16:$H20)/$E14</f>
        <v>#DIV/0!</v>
      </c>
      <c r="AB14" s="135" t="e">
        <f>SUMPRODUCT(AB16:AB20,$H16:$H20)/$E14</f>
        <v>#DIV/0!</v>
      </c>
      <c r="AC14" s="135" t="e">
        <f>SUMPRODUCT(AC16:AC20,$H16:$H20)/$E14</f>
        <v>#DIV/0!</v>
      </c>
      <c r="AD14" s="135" t="e">
        <f>SUMPRODUCT(AD16:AD20,$H16:$H20)/$E14</f>
        <v>#DIV/0!</v>
      </c>
      <c r="AE14" s="136">
        <f>SUM(AE16:AE20)</f>
        <v>0</v>
      </c>
      <c r="AF14" s="134" t="e">
        <f>ROUND(AL14/$E14,4)</f>
        <v>#DIV/0!</v>
      </c>
      <c r="AG14" s="135" t="e">
        <f>SUMPRODUCT(AG16:AG20,$H16:$H20)/$E14</f>
        <v>#DIV/0!</v>
      </c>
      <c r="AH14" s="135" t="e">
        <f>SUMPRODUCT(AH16:AH20,$H16:$H20)/$E14</f>
        <v>#DIV/0!</v>
      </c>
      <c r="AI14" s="135" t="e">
        <f>SUMPRODUCT(AI16:AI20,$H16:$H20)/$E14</f>
        <v>#DIV/0!</v>
      </c>
      <c r="AJ14" s="135" t="e">
        <f>SUMPRODUCT(AJ16:AJ20,$H16:$H20)/$E14</f>
        <v>#DIV/0!</v>
      </c>
      <c r="AK14" s="135" t="e">
        <f>SUMPRODUCT(AK16:AK20,$H16:$H20)/$E14</f>
        <v>#DIV/0!</v>
      </c>
      <c r="AL14" s="136">
        <f>SUM(AL16:AL20)</f>
        <v>0</v>
      </c>
      <c r="AM14" s="137" t="e">
        <f>ROUND(AS14/$E14,4)</f>
        <v>#DIV/0!</v>
      </c>
      <c r="AN14" s="138" t="e">
        <f>SUMPRODUCT(AN16:AN20,$H16:$H20)/$E14</f>
        <v>#DIV/0!</v>
      </c>
      <c r="AO14" s="138" t="e">
        <f>SUMPRODUCT(AO16:AO20,$H16:$H20)/$E14</f>
        <v>#DIV/0!</v>
      </c>
      <c r="AP14" s="138" t="e">
        <f>SUMPRODUCT(AP16:AP20,$H16:$H20)/$E14</f>
        <v>#DIV/0!</v>
      </c>
      <c r="AQ14" s="138" t="e">
        <f>SUMPRODUCT(AQ16:AQ20,$H16:$H20)/$E14</f>
        <v>#DIV/0!</v>
      </c>
      <c r="AR14" s="138" t="e">
        <f>SUMPRODUCT(AR16:AR20,$H16:$H20)/$E14</f>
        <v>#DIV/0!</v>
      </c>
      <c r="AS14" s="139">
        <f>SUM(AS16:AS20)</f>
        <v>0</v>
      </c>
      <c r="AT14" s="137" t="e">
        <f>ROUND(AZ14/$E14,4)</f>
        <v>#DIV/0!</v>
      </c>
      <c r="AU14" s="138" t="e">
        <f>SUMPRODUCT(AU16:AU20,$H16:$H20)/$E14</f>
        <v>#DIV/0!</v>
      </c>
      <c r="AV14" s="138" t="e">
        <f>SUMPRODUCT(AV16:AV20,$H16:$H20)/$E14</f>
        <v>#DIV/0!</v>
      </c>
      <c r="AW14" s="138" t="e">
        <f>SUMPRODUCT(AW16:AW20,$H16:$H20)/$E14</f>
        <v>#DIV/0!</v>
      </c>
      <c r="AX14" s="138" t="e">
        <f>SUMPRODUCT(AX16:AX20,$H16:$H20)/$E14</f>
        <v>#DIV/0!</v>
      </c>
      <c r="AY14" s="138" t="e">
        <f>SUMPRODUCT(AY16:AY20,$H16:$H20)/$E14</f>
        <v>#DIV/0!</v>
      </c>
      <c r="AZ14" s="139">
        <f>SUM(AZ16:AZ20)</f>
        <v>0</v>
      </c>
      <c r="BA14" s="137" t="e">
        <f>ROUND(BG14/$E14,4)</f>
        <v>#DIV/0!</v>
      </c>
      <c r="BB14" s="138" t="e">
        <f>SUMPRODUCT(BB16:BB20,$H16:$H20)/$E14</f>
        <v>#DIV/0!</v>
      </c>
      <c r="BC14" s="138" t="e">
        <f>SUMPRODUCT(BC16:BC20,$H16:$H20)/$E14</f>
        <v>#DIV/0!</v>
      </c>
      <c r="BD14" s="138" t="e">
        <f>SUMPRODUCT(BD16:BD20,$H16:$H20)/$E14</f>
        <v>#DIV/0!</v>
      </c>
      <c r="BE14" s="138" t="e">
        <f>SUMPRODUCT(BE16:BE20,$H16:$H20)/$E14</f>
        <v>#DIV/0!</v>
      </c>
      <c r="BF14" s="138" t="e">
        <f>SUMPRODUCT(BF16:BF20,$H16:$H20)/$E14</f>
        <v>#DIV/0!</v>
      </c>
      <c r="BG14" s="139">
        <f>SUM(BG16:BG20)</f>
        <v>0</v>
      </c>
      <c r="BH14" s="137" t="e">
        <f>ROUND(BN14/$E14,4)</f>
        <v>#DIV/0!</v>
      </c>
      <c r="BI14" s="138" t="e">
        <f>SUMPRODUCT(BI16:BI20,$H16:$H20)/$E14</f>
        <v>#DIV/0!</v>
      </c>
      <c r="BJ14" s="138" t="e">
        <f>SUMPRODUCT(BJ16:BJ20,$H16:$H20)/$E14</f>
        <v>#DIV/0!</v>
      </c>
      <c r="BK14" s="138" t="e">
        <f>SUMPRODUCT(BK16:BK20,$H16:$H20)/$E14</f>
        <v>#DIV/0!</v>
      </c>
      <c r="BL14" s="138" t="e">
        <f>SUMPRODUCT(BL16:BL20,$H16:$H20)/$E14</f>
        <v>#DIV/0!</v>
      </c>
      <c r="BM14" s="138" t="e">
        <f>SUMPRODUCT(BM16:BM20,$H16:$H20)/$E14</f>
        <v>#DIV/0!</v>
      </c>
      <c r="BN14" s="139">
        <f>SUM(BN16:BN20)</f>
        <v>0</v>
      </c>
      <c r="BO14" s="137" t="e">
        <f>ROUND(BU14/$E14,4)</f>
        <v>#DIV/0!</v>
      </c>
      <c r="BP14" s="138" t="e">
        <f>SUMPRODUCT(BP16:BP20,$H16:$H20)/$E14</f>
        <v>#DIV/0!</v>
      </c>
      <c r="BQ14" s="138" t="e">
        <f>SUMPRODUCT(BQ16:BQ20,$H16:$H20)/$E14</f>
        <v>#DIV/0!</v>
      </c>
      <c r="BR14" s="138" t="e">
        <f>SUMPRODUCT(BR16:BR20,$H16:$H20)/$E14</f>
        <v>#DIV/0!</v>
      </c>
      <c r="BS14" s="138" t="e">
        <f>SUMPRODUCT(BS16:BS20,$H16:$H20)/$E14</f>
        <v>#DIV/0!</v>
      </c>
      <c r="BT14" s="138" t="e">
        <f>SUMPRODUCT(BT16:BT20,$H16:$H20)/$E14</f>
        <v>#DIV/0!</v>
      </c>
      <c r="BU14" s="139">
        <f>SUM(BU16:BU20)</f>
        <v>0</v>
      </c>
      <c r="BV14" s="137" t="e">
        <f>ROUND(CB14/$E14,4)</f>
        <v>#DIV/0!</v>
      </c>
      <c r="BW14" s="138" t="e">
        <f>SUMPRODUCT(BW16:BW20,$H16:$H20)/$E14</f>
        <v>#DIV/0!</v>
      </c>
      <c r="BX14" s="138" t="e">
        <f>SUMPRODUCT(BX16:BX20,$H16:$H20)/$E14</f>
        <v>#DIV/0!</v>
      </c>
      <c r="BY14" s="138" t="e">
        <f>SUMPRODUCT(BY16:BY20,$H16:$H20)/$E14</f>
        <v>#DIV/0!</v>
      </c>
      <c r="BZ14" s="138" t="e">
        <f>SUMPRODUCT(BZ16:BZ20,$H16:$H20)/$E14</f>
        <v>#DIV/0!</v>
      </c>
      <c r="CA14" s="138" t="e">
        <f>SUMPRODUCT(CA16:CA20,$H16:$H20)/$E14</f>
        <v>#DIV/0!</v>
      </c>
      <c r="CB14" s="139">
        <f>SUM(CB16:CB20)</f>
        <v>0</v>
      </c>
      <c r="CC14" s="137" t="e">
        <f>ROUND(CI14/$E14,4)</f>
        <v>#DIV/0!</v>
      </c>
      <c r="CD14" s="138" t="e">
        <f>SUMPRODUCT(CD16:CD20,$H16:$H20)/$E14</f>
        <v>#DIV/0!</v>
      </c>
      <c r="CE14" s="138" t="e">
        <f>SUMPRODUCT(CE16:CE20,$H16:$H20)/$E14</f>
        <v>#DIV/0!</v>
      </c>
      <c r="CF14" s="138" t="e">
        <f>SUMPRODUCT(CF16:CF20,$H16:$H20)/$E14</f>
        <v>#DIV/0!</v>
      </c>
      <c r="CG14" s="138" t="e">
        <f>SUMPRODUCT(CG16:CG20,$H16:$H20)/$E14</f>
        <v>#DIV/0!</v>
      </c>
      <c r="CH14" s="138" t="e">
        <f>SUMPRODUCT(CH16:CH20,$H16:$H20)/$E14</f>
        <v>#DIV/0!</v>
      </c>
      <c r="CI14" s="139">
        <f>SUM(CI16:CI20)</f>
        <v>0</v>
      </c>
      <c r="CJ14" s="137" t="e">
        <f>ROUND(CP14/$E14,4)</f>
        <v>#DIV/0!</v>
      </c>
      <c r="CK14" s="138" t="e">
        <f>SUMPRODUCT(CK16:CK20,$H16:$H20)/$E14</f>
        <v>#DIV/0!</v>
      </c>
      <c r="CL14" s="138" t="e">
        <f>SUMPRODUCT(CL16:CL20,$H16:$H20)/$E14</f>
        <v>#DIV/0!</v>
      </c>
      <c r="CM14" s="138" t="e">
        <f>SUMPRODUCT(CM16:CM20,$H16:$H20)/$E14</f>
        <v>#DIV/0!</v>
      </c>
      <c r="CN14" s="138" t="e">
        <f>SUMPRODUCT(CN16:CN20,$H16:$H20)/$E14</f>
        <v>#DIV/0!</v>
      </c>
      <c r="CO14" s="138" t="e">
        <f>SUMPRODUCT(CO16:CO20,$H16:$H20)/$E14</f>
        <v>#DIV/0!</v>
      </c>
      <c r="CP14" s="139">
        <f>SUM(CP16:CP20)</f>
        <v>0</v>
      </c>
      <c r="CQ14" s="137" t="e">
        <f>ROUND(CW14/$E14,4)</f>
        <v>#DIV/0!</v>
      </c>
      <c r="CR14" s="138" t="e">
        <f>SUMPRODUCT(CR16:CR20,$H16:$H20)/$E14</f>
        <v>#DIV/0!</v>
      </c>
      <c r="CS14" s="138" t="e">
        <f>SUMPRODUCT(CS16:CS20,$H16:$H20)/$E14</f>
        <v>#DIV/0!</v>
      </c>
      <c r="CT14" s="138" t="e">
        <f>SUMPRODUCT(CT16:CT20,$H16:$H20)/$E14</f>
        <v>#DIV/0!</v>
      </c>
      <c r="CU14" s="138" t="e">
        <f>SUMPRODUCT(CU16:CU20,$H16:$H20)/$E14</f>
        <v>#DIV/0!</v>
      </c>
      <c r="CV14" s="138" t="e">
        <f>SUMPRODUCT(CV16:CV20,$H16:$H20)/$E14</f>
        <v>#DIV/0!</v>
      </c>
      <c r="CW14" s="139">
        <f>SUM(CW16:CW20)</f>
        <v>0</v>
      </c>
      <c r="CX14" s="137" t="e">
        <f>ROUND(DD14/$E14,4)</f>
        <v>#DIV/0!</v>
      </c>
      <c r="CY14" s="138" t="e">
        <f>SUMPRODUCT(CY16:CY20,$H16:$H20)/$E14</f>
        <v>#DIV/0!</v>
      </c>
      <c r="CZ14" s="138" t="e">
        <f>SUMPRODUCT(CZ16:CZ20,$H16:$H20)/$E14</f>
        <v>#DIV/0!</v>
      </c>
      <c r="DA14" s="138" t="e">
        <f>SUMPRODUCT(DA16:DA20,$H16:$H20)/$E14</f>
        <v>#DIV/0!</v>
      </c>
      <c r="DB14" s="138" t="e">
        <f>SUMPRODUCT(DB16:DB20,$H16:$H20)/$E14</f>
        <v>#DIV/0!</v>
      </c>
      <c r="DC14" s="138" t="e">
        <f>SUMPRODUCT(DC16:DC20,$H16:$H20)/$E14</f>
        <v>#DIV/0!</v>
      </c>
      <c r="DD14" s="139">
        <f>SUM(DD16:DD20)</f>
        <v>0</v>
      </c>
      <c r="DE14" s="137" t="e">
        <f>ROUND(DK14/$E14,4)</f>
        <v>#DIV/0!</v>
      </c>
      <c r="DF14" s="138" t="e">
        <f>SUMPRODUCT(DF16:DF20,$H16:$H20)/$E14</f>
        <v>#DIV/0!</v>
      </c>
      <c r="DG14" s="138" t="e">
        <f>SUMPRODUCT(DG16:DG20,$H16:$H20)/$E14</f>
        <v>#DIV/0!</v>
      </c>
      <c r="DH14" s="138" t="e">
        <f>SUMPRODUCT(DH16:DH20,$H16:$H20)/$E14</f>
        <v>#DIV/0!</v>
      </c>
      <c r="DI14" s="138" t="e">
        <f>SUMPRODUCT(DI16:DI20,$H16:$H20)/$E14</f>
        <v>#DIV/0!</v>
      </c>
      <c r="DJ14" s="138" t="e">
        <f>SUMPRODUCT(DJ16:DJ20,$H16:$H20)/$E14</f>
        <v>#DIV/0!</v>
      </c>
      <c r="DK14" s="139">
        <f>SUM(DK16:DK20)</f>
        <v>0</v>
      </c>
      <c r="DL14" s="137" t="e">
        <f>ROUND(DR14/$E14,4)</f>
        <v>#DIV/0!</v>
      </c>
      <c r="DM14" s="138" t="e">
        <f>SUMPRODUCT(DM16:DM20,$H16:$H20)/$E14</f>
        <v>#DIV/0!</v>
      </c>
      <c r="DN14" s="138" t="e">
        <f>SUMPRODUCT(DN16:DN20,$H16:$H20)/$E14</f>
        <v>#DIV/0!</v>
      </c>
      <c r="DO14" s="138" t="e">
        <f>SUMPRODUCT(DO16:DO20,$H16:$H20)/$E14</f>
        <v>#DIV/0!</v>
      </c>
      <c r="DP14" s="138" t="e">
        <f>SUMPRODUCT(DP16:DP20,$H16:$H20)/$E14</f>
        <v>#DIV/0!</v>
      </c>
      <c r="DQ14" s="138" t="e">
        <f>SUMPRODUCT(DQ16:DQ20,$H16:$H20)/$E14</f>
        <v>#DIV/0!</v>
      </c>
      <c r="DR14" s="139">
        <f>SUM(DR16:DR20)</f>
        <v>0</v>
      </c>
      <c r="DS14" s="137" t="e">
        <f>ROUND(DY14/$E14,4)</f>
        <v>#DIV/0!</v>
      </c>
      <c r="DT14" s="138" t="e">
        <f>SUMPRODUCT(DT16:DT20,$H16:$H20)/$E14</f>
        <v>#DIV/0!</v>
      </c>
      <c r="DU14" s="138" t="e">
        <f>SUMPRODUCT(DU16:DU20,$H16:$H20)/$E14</f>
        <v>#DIV/0!</v>
      </c>
      <c r="DV14" s="138" t="e">
        <f>SUMPRODUCT(DV16:DV20,$H16:$H20)/$E14</f>
        <v>#DIV/0!</v>
      </c>
      <c r="DW14" s="138" t="e">
        <f>SUMPRODUCT(DW16:DW20,$H16:$H20)/$E14</f>
        <v>#DIV/0!</v>
      </c>
      <c r="DX14" s="138" t="e">
        <f>SUMPRODUCT(DX16:DX20,$H16:$H20)/$E14</f>
        <v>#DIV/0!</v>
      </c>
      <c r="DY14" s="139">
        <f>SUM(DY16:DY20)</f>
        <v>0</v>
      </c>
      <c r="DZ14" s="137" t="e">
        <f>ROUND(EF14/$E14,4)</f>
        <v>#DIV/0!</v>
      </c>
      <c r="EA14" s="138" t="e">
        <f>SUMPRODUCT(EA16:EA20,$H16:$H20)/$E14</f>
        <v>#DIV/0!</v>
      </c>
      <c r="EB14" s="138" t="e">
        <f>SUMPRODUCT(EB16:EB20,$H16:$H20)/$E14</f>
        <v>#DIV/0!</v>
      </c>
      <c r="EC14" s="138" t="e">
        <f>SUMPRODUCT(EC16:EC20,$H16:$H20)/$E14</f>
        <v>#DIV/0!</v>
      </c>
      <c r="ED14" s="138" t="e">
        <f>SUMPRODUCT(ED16:ED20,$H16:$H20)/$E14</f>
        <v>#DIV/0!</v>
      </c>
      <c r="EE14" s="138" t="e">
        <f>SUMPRODUCT(EE16:EE20,$H16:$H20)/$E14</f>
        <v>#DIV/0!</v>
      </c>
      <c r="EF14" s="139">
        <f>SUM(EF16:EF20)</f>
        <v>0</v>
      </c>
      <c r="EG14" s="140" t="e">
        <f>ROUND(EH14/E14,4)</f>
        <v>#DIV/0!</v>
      </c>
      <c r="EH14" s="141">
        <f>E14-EJ14</f>
        <v>0</v>
      </c>
      <c r="EI14" s="142" t="e">
        <f>ROUND(EJ14/E14,4)</f>
        <v>#DIV/0!</v>
      </c>
      <c r="EJ14" s="143">
        <f t="shared" ref="EJ14:EJ20" si="0">SUM(CP14,CI14,CB14,BU14,BN14,BG14,AZ14,AS14,AL14,AE14,X14,Q14,CW14,DD14,DK14,DR14,DY14,EF14)</f>
        <v>0</v>
      </c>
    </row>
    <row r="15" spans="1:140" outlineLevel="1" x14ac:dyDescent="0.2">
      <c r="A15" s="145" t="s">
        <v>18</v>
      </c>
      <c r="B15" s="146"/>
      <c r="C15" s="147"/>
      <c r="D15" s="148" t="s">
        <v>52</v>
      </c>
      <c r="E15" s="149">
        <f>ROUND(SUM(H16:H20),2)</f>
        <v>0</v>
      </c>
      <c r="F15" s="149"/>
      <c r="G15" s="149"/>
      <c r="H15" s="149"/>
      <c r="I15" s="150" t="e">
        <f>E15/$G$27</f>
        <v>#DIV/0!</v>
      </c>
      <c r="J15" s="64"/>
      <c r="K15" s="151"/>
      <c r="L15" s="152"/>
      <c r="M15" s="152"/>
      <c r="N15" s="152"/>
      <c r="O15" s="152"/>
      <c r="P15" s="152"/>
      <c r="Q15" s="153"/>
      <c r="R15" s="151"/>
      <c r="S15" s="152"/>
      <c r="T15" s="152"/>
      <c r="U15" s="152"/>
      <c r="V15" s="152"/>
      <c r="W15" s="152"/>
      <c r="X15" s="153"/>
      <c r="Y15" s="154"/>
      <c r="Z15" s="155"/>
      <c r="AA15" s="155"/>
      <c r="AB15" s="155"/>
      <c r="AC15" s="155"/>
      <c r="AD15" s="155"/>
      <c r="AE15" s="156"/>
      <c r="AF15" s="154"/>
      <c r="AG15" s="155"/>
      <c r="AH15" s="155"/>
      <c r="AI15" s="155"/>
      <c r="AJ15" s="155"/>
      <c r="AK15" s="155"/>
      <c r="AL15" s="156"/>
      <c r="AM15" s="157"/>
      <c r="AN15" s="158"/>
      <c r="AO15" s="158"/>
      <c r="AP15" s="158"/>
      <c r="AQ15" s="158"/>
      <c r="AR15" s="158"/>
      <c r="AS15" s="159"/>
      <c r="AT15" s="157"/>
      <c r="AU15" s="158"/>
      <c r="AV15" s="158"/>
      <c r="AW15" s="158"/>
      <c r="AX15" s="158"/>
      <c r="AY15" s="158"/>
      <c r="AZ15" s="159"/>
      <c r="BA15" s="157"/>
      <c r="BB15" s="158"/>
      <c r="BC15" s="158"/>
      <c r="BD15" s="158"/>
      <c r="BE15" s="158"/>
      <c r="BF15" s="158"/>
      <c r="BG15" s="159"/>
      <c r="BH15" s="157"/>
      <c r="BI15" s="158"/>
      <c r="BJ15" s="158"/>
      <c r="BK15" s="158"/>
      <c r="BL15" s="158"/>
      <c r="BM15" s="158"/>
      <c r="BN15" s="159"/>
      <c r="BO15" s="157"/>
      <c r="BP15" s="158"/>
      <c r="BQ15" s="158"/>
      <c r="BR15" s="158"/>
      <c r="BS15" s="158"/>
      <c r="BT15" s="158"/>
      <c r="BU15" s="159"/>
      <c r="BV15" s="157"/>
      <c r="BW15" s="158"/>
      <c r="BX15" s="158"/>
      <c r="BY15" s="158"/>
      <c r="BZ15" s="158"/>
      <c r="CA15" s="158"/>
      <c r="CB15" s="159"/>
      <c r="CC15" s="157"/>
      <c r="CD15" s="158"/>
      <c r="CE15" s="158"/>
      <c r="CF15" s="158"/>
      <c r="CG15" s="158"/>
      <c r="CH15" s="158"/>
      <c r="CI15" s="159"/>
      <c r="CJ15" s="157"/>
      <c r="CK15" s="158"/>
      <c r="CL15" s="158"/>
      <c r="CM15" s="158"/>
      <c r="CN15" s="158"/>
      <c r="CO15" s="158"/>
      <c r="CP15" s="159"/>
      <c r="CQ15" s="157"/>
      <c r="CR15" s="158"/>
      <c r="CS15" s="158"/>
      <c r="CT15" s="158"/>
      <c r="CU15" s="158"/>
      <c r="CV15" s="158"/>
      <c r="CW15" s="159"/>
      <c r="CX15" s="157"/>
      <c r="CY15" s="158"/>
      <c r="CZ15" s="158"/>
      <c r="DA15" s="158"/>
      <c r="DB15" s="158"/>
      <c r="DC15" s="158"/>
      <c r="DD15" s="159"/>
      <c r="DE15" s="157"/>
      <c r="DF15" s="158"/>
      <c r="DG15" s="158"/>
      <c r="DH15" s="158"/>
      <c r="DI15" s="158"/>
      <c r="DJ15" s="158"/>
      <c r="DK15" s="159"/>
      <c r="DL15" s="157"/>
      <c r="DM15" s="158"/>
      <c r="DN15" s="158"/>
      <c r="DO15" s="158"/>
      <c r="DP15" s="158"/>
      <c r="DQ15" s="158"/>
      <c r="DR15" s="159"/>
      <c r="DS15" s="157"/>
      <c r="DT15" s="158"/>
      <c r="DU15" s="158"/>
      <c r="DV15" s="158"/>
      <c r="DW15" s="158"/>
      <c r="DX15" s="158"/>
      <c r="DY15" s="159"/>
      <c r="DZ15" s="157"/>
      <c r="EA15" s="158"/>
      <c r="EB15" s="158"/>
      <c r="EC15" s="158"/>
      <c r="ED15" s="158"/>
      <c r="EE15" s="158"/>
      <c r="EF15" s="159"/>
      <c r="EG15" s="158"/>
      <c r="EH15" s="159"/>
      <c r="EI15" s="158"/>
      <c r="EJ15" s="143">
        <f t="shared" si="0"/>
        <v>0</v>
      </c>
    </row>
    <row r="16" spans="1:140" outlineLevel="1" x14ac:dyDescent="0.2">
      <c r="A16" s="6" t="s">
        <v>19</v>
      </c>
      <c r="B16" s="9" t="s">
        <v>38</v>
      </c>
      <c r="C16" s="160" t="s">
        <v>71</v>
      </c>
      <c r="D16" s="161" t="s">
        <v>60</v>
      </c>
      <c r="E16" s="162" t="s">
        <v>61</v>
      </c>
      <c r="F16" s="163">
        <v>196.75</v>
      </c>
      <c r="G16" s="29"/>
      <c r="H16" s="7">
        <f>ROUND(IFERROR(F16*G16," - "),2)</f>
        <v>0</v>
      </c>
      <c r="I16" s="164" t="e">
        <f>H16/$G$27</f>
        <v>#DIV/0!</v>
      </c>
      <c r="J16" s="64"/>
      <c r="K16" s="151"/>
      <c r="L16" s="152"/>
      <c r="M16" s="152"/>
      <c r="N16" s="152"/>
      <c r="O16" s="152"/>
      <c r="P16" s="152"/>
      <c r="Q16" s="153"/>
      <c r="R16" s="151"/>
      <c r="S16" s="152"/>
      <c r="T16" s="152"/>
      <c r="U16" s="152"/>
      <c r="V16" s="152"/>
      <c r="W16" s="152"/>
      <c r="X16" s="153"/>
      <c r="Y16" s="154">
        <f>SUM(Z16:AD16)</f>
        <v>0</v>
      </c>
      <c r="Z16" s="155"/>
      <c r="AA16" s="155"/>
      <c r="AB16" s="155"/>
      <c r="AC16" s="155"/>
      <c r="AD16" s="155"/>
      <c r="AE16" s="156">
        <f>Y16*$H16</f>
        <v>0</v>
      </c>
      <c r="AF16" s="154">
        <f>SUM(AG16:AK16)</f>
        <v>0</v>
      </c>
      <c r="AG16" s="155"/>
      <c r="AH16" s="155"/>
      <c r="AI16" s="155"/>
      <c r="AJ16" s="155"/>
      <c r="AK16" s="155"/>
      <c r="AL16" s="156">
        <f>AF16*$H16</f>
        <v>0</v>
      </c>
      <c r="AM16" s="157">
        <f>SUM(AN16:AR16)</f>
        <v>0</v>
      </c>
      <c r="AN16" s="165"/>
      <c r="AO16" s="165"/>
      <c r="AP16" s="165"/>
      <c r="AQ16" s="165"/>
      <c r="AR16" s="165"/>
      <c r="AS16" s="159">
        <f>AM16*$H16</f>
        <v>0</v>
      </c>
      <c r="AT16" s="157">
        <f>SUM(AU16:AY16)</f>
        <v>0</v>
      </c>
      <c r="AU16" s="165"/>
      <c r="AV16" s="165"/>
      <c r="AW16" s="165"/>
      <c r="AX16" s="165"/>
      <c r="AY16" s="165"/>
      <c r="AZ16" s="159">
        <f>AT16*$H16</f>
        <v>0</v>
      </c>
      <c r="BA16" s="157">
        <f>SUM(BB16:BF16)</f>
        <v>0</v>
      </c>
      <c r="BB16" s="165"/>
      <c r="BC16" s="165"/>
      <c r="BD16" s="165"/>
      <c r="BE16" s="165"/>
      <c r="BF16" s="165"/>
      <c r="BG16" s="159">
        <f>BA16*$H16</f>
        <v>0</v>
      </c>
      <c r="BH16" s="157">
        <f>SUM(BI16:BM16)</f>
        <v>0</v>
      </c>
      <c r="BI16" s="165"/>
      <c r="BJ16" s="165"/>
      <c r="BK16" s="165"/>
      <c r="BL16" s="165"/>
      <c r="BM16" s="165"/>
      <c r="BN16" s="159">
        <f>BH16*$H16</f>
        <v>0</v>
      </c>
      <c r="BO16" s="157">
        <f>SUM(BP16:BT16)</f>
        <v>0</v>
      </c>
      <c r="BP16" s="165"/>
      <c r="BQ16" s="165"/>
      <c r="BR16" s="165"/>
      <c r="BS16" s="165"/>
      <c r="BT16" s="165"/>
      <c r="BU16" s="159">
        <f>BO16*$H16</f>
        <v>0</v>
      </c>
      <c r="BV16" s="157">
        <f>SUM(BW16:CA16)</f>
        <v>0</v>
      </c>
      <c r="BW16" s="165"/>
      <c r="BX16" s="165"/>
      <c r="BY16" s="165"/>
      <c r="BZ16" s="165"/>
      <c r="CA16" s="165"/>
      <c r="CB16" s="159">
        <f>BV16*$H16</f>
        <v>0</v>
      </c>
      <c r="CC16" s="157">
        <f>SUM(CD16:CH16)</f>
        <v>0</v>
      </c>
      <c r="CD16" s="165"/>
      <c r="CE16" s="165"/>
      <c r="CF16" s="165"/>
      <c r="CG16" s="165"/>
      <c r="CH16" s="165"/>
      <c r="CI16" s="159">
        <f>CC16*$H16</f>
        <v>0</v>
      </c>
      <c r="CJ16" s="157">
        <f>SUM(CK16:CO16)</f>
        <v>0</v>
      </c>
      <c r="CK16" s="165"/>
      <c r="CL16" s="165"/>
      <c r="CM16" s="165"/>
      <c r="CN16" s="165"/>
      <c r="CO16" s="165"/>
      <c r="CP16" s="159">
        <f>CJ16*$H16</f>
        <v>0</v>
      </c>
      <c r="CQ16" s="157">
        <f>SUM(CR16:CV16)</f>
        <v>0</v>
      </c>
      <c r="CR16" s="165"/>
      <c r="CS16" s="165"/>
      <c r="CT16" s="165"/>
      <c r="CU16" s="165"/>
      <c r="CV16" s="165"/>
      <c r="CW16" s="159">
        <f>CQ16*$H16</f>
        <v>0</v>
      </c>
      <c r="CX16" s="157">
        <f>SUM(CY16:DC16)</f>
        <v>0</v>
      </c>
      <c r="CY16" s="165"/>
      <c r="CZ16" s="165"/>
      <c r="DA16" s="165"/>
      <c r="DB16" s="165"/>
      <c r="DC16" s="165"/>
      <c r="DD16" s="159">
        <f>CX16*$H16</f>
        <v>0</v>
      </c>
      <c r="DE16" s="157">
        <f>SUM(DF16:DJ16)</f>
        <v>0</v>
      </c>
      <c r="DF16" s="165"/>
      <c r="DG16" s="165"/>
      <c r="DH16" s="165"/>
      <c r="DI16" s="165"/>
      <c r="DJ16" s="165"/>
      <c r="DK16" s="159">
        <f>DE16*$H16</f>
        <v>0</v>
      </c>
      <c r="DL16" s="157">
        <f>SUM(DM16:DQ16)</f>
        <v>0</v>
      </c>
      <c r="DM16" s="165"/>
      <c r="DN16" s="165"/>
      <c r="DO16" s="165"/>
      <c r="DP16" s="165"/>
      <c r="DQ16" s="165"/>
      <c r="DR16" s="159">
        <f>DL16*$H16</f>
        <v>0</v>
      </c>
      <c r="DS16" s="157">
        <f>SUM(DT16:DX16)</f>
        <v>0</v>
      </c>
      <c r="DT16" s="165"/>
      <c r="DU16" s="165"/>
      <c r="DV16" s="165"/>
      <c r="DW16" s="165"/>
      <c r="DX16" s="165"/>
      <c r="DY16" s="159">
        <f>DS16*$H16</f>
        <v>0</v>
      </c>
      <c r="DZ16" s="157">
        <f>SUM(EA16:EE16)</f>
        <v>0</v>
      </c>
      <c r="EA16" s="165"/>
      <c r="EB16" s="165"/>
      <c r="EC16" s="165"/>
      <c r="ED16" s="165"/>
      <c r="EE16" s="165"/>
      <c r="EF16" s="159">
        <f>DZ16*$H16</f>
        <v>0</v>
      </c>
      <c r="EG16" s="158">
        <f>1-EI16</f>
        <v>1</v>
      </c>
      <c r="EH16" s="159">
        <f>H16-EJ16</f>
        <v>0</v>
      </c>
      <c r="EI16" s="158">
        <f t="shared" ref="EI16:EI26" si="1">SUM(CJ16,CC16,BV16,BO16,BH16,BA16,AT16,AM16,AF16,Y16,R16,K16,CQ16,CX16,DE16,DL16,DS16,DZ16)</f>
        <v>0</v>
      </c>
      <c r="EJ16" s="143">
        <f t="shared" si="0"/>
        <v>0</v>
      </c>
    </row>
    <row r="17" spans="1:140" outlineLevel="1" x14ac:dyDescent="0.2">
      <c r="A17" s="8" t="s">
        <v>20</v>
      </c>
      <c r="B17" s="9" t="s">
        <v>39</v>
      </c>
      <c r="C17" s="166" t="s">
        <v>71</v>
      </c>
      <c r="D17" s="167" t="s">
        <v>62</v>
      </c>
      <c r="E17" s="168" t="s">
        <v>61</v>
      </c>
      <c r="F17" s="169">
        <v>196.75</v>
      </c>
      <c r="G17" s="30"/>
      <c r="H17" s="10">
        <f>ROUND(IFERROR(F17*G17," - "),2)</f>
        <v>0</v>
      </c>
      <c r="I17" s="170" t="e">
        <f>H17/$G$27</f>
        <v>#DIV/0!</v>
      </c>
      <c r="J17" s="64"/>
      <c r="K17" s="151"/>
      <c r="L17" s="152"/>
      <c r="M17" s="152"/>
      <c r="N17" s="152"/>
      <c r="O17" s="152"/>
      <c r="P17" s="152"/>
      <c r="Q17" s="153"/>
      <c r="R17" s="151"/>
      <c r="S17" s="152"/>
      <c r="T17" s="152"/>
      <c r="U17" s="152"/>
      <c r="V17" s="152"/>
      <c r="W17" s="152"/>
      <c r="X17" s="153"/>
      <c r="Y17" s="154">
        <f>SUM(Z17:AD17)</f>
        <v>0</v>
      </c>
      <c r="Z17" s="155"/>
      <c r="AA17" s="155"/>
      <c r="AB17" s="155"/>
      <c r="AC17" s="155"/>
      <c r="AD17" s="155"/>
      <c r="AE17" s="156">
        <f>Y17*$H17</f>
        <v>0</v>
      </c>
      <c r="AF17" s="154">
        <f>SUM(AG17:AK17)</f>
        <v>0</v>
      </c>
      <c r="AG17" s="155"/>
      <c r="AH17" s="155"/>
      <c r="AI17" s="155"/>
      <c r="AJ17" s="155"/>
      <c r="AK17" s="155"/>
      <c r="AL17" s="156">
        <f>AF17*$H17</f>
        <v>0</v>
      </c>
      <c r="AM17" s="157">
        <f>SUM(AN17:AR17)</f>
        <v>0</v>
      </c>
      <c r="AN17" s="165"/>
      <c r="AO17" s="165"/>
      <c r="AP17" s="165"/>
      <c r="AQ17" s="165"/>
      <c r="AR17" s="165"/>
      <c r="AS17" s="159">
        <f>AM17*$H17</f>
        <v>0</v>
      </c>
      <c r="AT17" s="157">
        <f>SUM(AU17:AY17)</f>
        <v>0</v>
      </c>
      <c r="AU17" s="165"/>
      <c r="AV17" s="165"/>
      <c r="AW17" s="165"/>
      <c r="AX17" s="165"/>
      <c r="AY17" s="165"/>
      <c r="AZ17" s="159">
        <f>AT17*$H17</f>
        <v>0</v>
      </c>
      <c r="BA17" s="157">
        <f>SUM(BB17:BF17)</f>
        <v>0</v>
      </c>
      <c r="BB17" s="165"/>
      <c r="BC17" s="165"/>
      <c r="BD17" s="165"/>
      <c r="BE17" s="165"/>
      <c r="BF17" s="165"/>
      <c r="BG17" s="159">
        <f>BA17*$H17</f>
        <v>0</v>
      </c>
      <c r="BH17" s="157">
        <f>SUM(BI17:BM17)</f>
        <v>0</v>
      </c>
      <c r="BI17" s="165"/>
      <c r="BJ17" s="165"/>
      <c r="BK17" s="165"/>
      <c r="BL17" s="165"/>
      <c r="BM17" s="165"/>
      <c r="BN17" s="159">
        <f>BH17*$H17</f>
        <v>0</v>
      </c>
      <c r="BO17" s="157">
        <f>SUM(BP17:BT17)</f>
        <v>0</v>
      </c>
      <c r="BP17" s="165"/>
      <c r="BQ17" s="165"/>
      <c r="BR17" s="165"/>
      <c r="BS17" s="165"/>
      <c r="BT17" s="165"/>
      <c r="BU17" s="159">
        <f>BO17*$H17</f>
        <v>0</v>
      </c>
      <c r="BV17" s="157">
        <f>SUM(BW17:CA17)</f>
        <v>0</v>
      </c>
      <c r="BW17" s="165"/>
      <c r="BX17" s="165"/>
      <c r="BY17" s="165"/>
      <c r="BZ17" s="165"/>
      <c r="CA17" s="165"/>
      <c r="CB17" s="159">
        <f>BV17*$H17</f>
        <v>0</v>
      </c>
      <c r="CC17" s="157">
        <f>SUM(CD17:CH17)</f>
        <v>0</v>
      </c>
      <c r="CD17" s="165"/>
      <c r="CE17" s="165"/>
      <c r="CF17" s="165"/>
      <c r="CG17" s="165"/>
      <c r="CH17" s="165"/>
      <c r="CI17" s="159">
        <f>CC17*$H17</f>
        <v>0</v>
      </c>
      <c r="CJ17" s="157">
        <f>SUM(CK17:CO17)</f>
        <v>0</v>
      </c>
      <c r="CK17" s="165"/>
      <c r="CL17" s="165"/>
      <c r="CM17" s="165"/>
      <c r="CN17" s="165"/>
      <c r="CO17" s="165"/>
      <c r="CP17" s="159">
        <f>CJ17*$H17</f>
        <v>0</v>
      </c>
      <c r="CQ17" s="157">
        <f>SUM(CR17:CV17)</f>
        <v>0</v>
      </c>
      <c r="CR17" s="165"/>
      <c r="CS17" s="165"/>
      <c r="CT17" s="165"/>
      <c r="CU17" s="165"/>
      <c r="CV17" s="165"/>
      <c r="CW17" s="159">
        <f>CQ17*$H17</f>
        <v>0</v>
      </c>
      <c r="CX17" s="157">
        <f>SUM(CY17:DC17)</f>
        <v>0</v>
      </c>
      <c r="CY17" s="165"/>
      <c r="CZ17" s="165"/>
      <c r="DA17" s="165"/>
      <c r="DB17" s="165"/>
      <c r="DC17" s="165"/>
      <c r="DD17" s="159">
        <f>CX17*$H17</f>
        <v>0</v>
      </c>
      <c r="DE17" s="157">
        <f>SUM(DF17:DJ17)</f>
        <v>0</v>
      </c>
      <c r="DF17" s="165"/>
      <c r="DG17" s="165"/>
      <c r="DH17" s="165"/>
      <c r="DI17" s="165"/>
      <c r="DJ17" s="165"/>
      <c r="DK17" s="159">
        <f>DE17*$H17</f>
        <v>0</v>
      </c>
      <c r="DL17" s="157">
        <f>SUM(DM17:DQ17)</f>
        <v>0</v>
      </c>
      <c r="DM17" s="165"/>
      <c r="DN17" s="165"/>
      <c r="DO17" s="165"/>
      <c r="DP17" s="165"/>
      <c r="DQ17" s="165"/>
      <c r="DR17" s="159">
        <f>DL17*$H17</f>
        <v>0</v>
      </c>
      <c r="DS17" s="157">
        <f>SUM(DT17:DX17)</f>
        <v>0</v>
      </c>
      <c r="DT17" s="165"/>
      <c r="DU17" s="165"/>
      <c r="DV17" s="165"/>
      <c r="DW17" s="165"/>
      <c r="DX17" s="165"/>
      <c r="DY17" s="159">
        <f>DS17*$H17</f>
        <v>0</v>
      </c>
      <c r="DZ17" s="157">
        <f>SUM(EA17:EE17)</f>
        <v>0</v>
      </c>
      <c r="EA17" s="165"/>
      <c r="EB17" s="165"/>
      <c r="EC17" s="165"/>
      <c r="ED17" s="165"/>
      <c r="EE17" s="165"/>
      <c r="EF17" s="159">
        <f>DZ17*$H17</f>
        <v>0</v>
      </c>
      <c r="EG17" s="158">
        <f>1-EI17</f>
        <v>1</v>
      </c>
      <c r="EH17" s="159">
        <f>H17-EJ17</f>
        <v>0</v>
      </c>
      <c r="EI17" s="158">
        <f t="shared" si="1"/>
        <v>0</v>
      </c>
      <c r="EJ17" s="143">
        <f t="shared" si="0"/>
        <v>0</v>
      </c>
    </row>
    <row r="18" spans="1:140" ht="12" customHeight="1" outlineLevel="1" x14ac:dyDescent="0.2">
      <c r="A18" s="8" t="s">
        <v>21</v>
      </c>
      <c r="B18" s="9" t="s">
        <v>40</v>
      </c>
      <c r="C18" s="166" t="s">
        <v>71</v>
      </c>
      <c r="D18" s="167" t="s">
        <v>63</v>
      </c>
      <c r="E18" s="168" t="s">
        <v>61</v>
      </c>
      <c r="F18" s="169">
        <v>118.05</v>
      </c>
      <c r="G18" s="30"/>
      <c r="H18" s="10">
        <f>ROUND(IFERROR(F18*G18," - "),2)</f>
        <v>0</v>
      </c>
      <c r="I18" s="170" t="e">
        <f>H18/$G$27</f>
        <v>#DIV/0!</v>
      </c>
      <c r="J18" s="64"/>
      <c r="K18" s="151"/>
      <c r="L18" s="152"/>
      <c r="M18" s="152"/>
      <c r="N18" s="152"/>
      <c r="O18" s="152"/>
      <c r="P18" s="152"/>
      <c r="Q18" s="153"/>
      <c r="R18" s="151"/>
      <c r="S18" s="152"/>
      <c r="T18" s="152"/>
      <c r="U18" s="152"/>
      <c r="V18" s="152"/>
      <c r="W18" s="152"/>
      <c r="X18" s="153"/>
      <c r="Y18" s="154">
        <f>SUM(Z18:AD18)</f>
        <v>0</v>
      </c>
      <c r="Z18" s="155"/>
      <c r="AA18" s="155"/>
      <c r="AB18" s="155"/>
      <c r="AC18" s="155"/>
      <c r="AD18" s="155"/>
      <c r="AE18" s="156">
        <f>Y18*$H18</f>
        <v>0</v>
      </c>
      <c r="AF18" s="154">
        <f>SUM(AG18:AK18)</f>
        <v>0</v>
      </c>
      <c r="AG18" s="155"/>
      <c r="AH18" s="155"/>
      <c r="AI18" s="155"/>
      <c r="AJ18" s="155"/>
      <c r="AK18" s="155"/>
      <c r="AL18" s="156">
        <f>AF18*$H18</f>
        <v>0</v>
      </c>
      <c r="AM18" s="157">
        <f>SUM(AN18:AR18)</f>
        <v>0</v>
      </c>
      <c r="AN18" s="165"/>
      <c r="AO18" s="165"/>
      <c r="AP18" s="165"/>
      <c r="AQ18" s="165"/>
      <c r="AR18" s="165"/>
      <c r="AS18" s="159">
        <f>AM18*$H18</f>
        <v>0</v>
      </c>
      <c r="AT18" s="157">
        <f>SUM(AU18:AY18)</f>
        <v>0</v>
      </c>
      <c r="AU18" s="165"/>
      <c r="AV18" s="165"/>
      <c r="AW18" s="165"/>
      <c r="AX18" s="165"/>
      <c r="AY18" s="165"/>
      <c r="AZ18" s="159">
        <f>AT18*$H18</f>
        <v>0</v>
      </c>
      <c r="BA18" s="157">
        <f>SUM(BB18:BF18)</f>
        <v>0</v>
      </c>
      <c r="BB18" s="165"/>
      <c r="BC18" s="165"/>
      <c r="BD18" s="165"/>
      <c r="BE18" s="165"/>
      <c r="BF18" s="165"/>
      <c r="BG18" s="159">
        <f>BA18*$H18</f>
        <v>0</v>
      </c>
      <c r="BH18" s="157">
        <f>SUM(BI18:BM18)</f>
        <v>0</v>
      </c>
      <c r="BI18" s="165"/>
      <c r="BJ18" s="165"/>
      <c r="BK18" s="165"/>
      <c r="BL18" s="165"/>
      <c r="BM18" s="165"/>
      <c r="BN18" s="159">
        <f>BH18*$H18</f>
        <v>0</v>
      </c>
      <c r="BO18" s="157">
        <f>SUM(BP18:BT18)</f>
        <v>0</v>
      </c>
      <c r="BP18" s="165"/>
      <c r="BQ18" s="165"/>
      <c r="BR18" s="165"/>
      <c r="BS18" s="165"/>
      <c r="BT18" s="165"/>
      <c r="BU18" s="159">
        <f>BO18*$H18</f>
        <v>0</v>
      </c>
      <c r="BV18" s="157">
        <f>SUM(BW18:CA18)</f>
        <v>0</v>
      </c>
      <c r="BW18" s="165"/>
      <c r="BX18" s="165"/>
      <c r="BY18" s="165"/>
      <c r="BZ18" s="165"/>
      <c r="CA18" s="165"/>
      <c r="CB18" s="159">
        <f>BV18*$H18</f>
        <v>0</v>
      </c>
      <c r="CC18" s="157">
        <f>SUM(CD18:CH18)</f>
        <v>0</v>
      </c>
      <c r="CD18" s="165"/>
      <c r="CE18" s="165"/>
      <c r="CF18" s="165"/>
      <c r="CG18" s="165"/>
      <c r="CH18" s="165"/>
      <c r="CI18" s="159">
        <f>CC18*$H18</f>
        <v>0</v>
      </c>
      <c r="CJ18" s="157">
        <f>SUM(CK18:CO18)</f>
        <v>0</v>
      </c>
      <c r="CK18" s="165"/>
      <c r="CL18" s="165"/>
      <c r="CM18" s="165"/>
      <c r="CN18" s="165"/>
      <c r="CO18" s="165"/>
      <c r="CP18" s="159">
        <f>CJ18*$H18</f>
        <v>0</v>
      </c>
      <c r="CQ18" s="157">
        <f>SUM(CR18:CV18)</f>
        <v>0</v>
      </c>
      <c r="CR18" s="165"/>
      <c r="CS18" s="165"/>
      <c r="CT18" s="165"/>
      <c r="CU18" s="165"/>
      <c r="CV18" s="165"/>
      <c r="CW18" s="159">
        <f>CQ18*$H18</f>
        <v>0</v>
      </c>
      <c r="CX18" s="157">
        <f>SUM(CY18:DC18)</f>
        <v>0</v>
      </c>
      <c r="CY18" s="165"/>
      <c r="CZ18" s="165"/>
      <c r="DA18" s="165"/>
      <c r="DB18" s="165"/>
      <c r="DC18" s="165"/>
      <c r="DD18" s="159">
        <f>CX18*$H18</f>
        <v>0</v>
      </c>
      <c r="DE18" s="157">
        <f>SUM(DF18:DJ18)</f>
        <v>0</v>
      </c>
      <c r="DF18" s="165"/>
      <c r="DG18" s="165"/>
      <c r="DH18" s="165"/>
      <c r="DI18" s="165"/>
      <c r="DJ18" s="165"/>
      <c r="DK18" s="159">
        <f>DE18*$H18</f>
        <v>0</v>
      </c>
      <c r="DL18" s="157">
        <f>SUM(DM18:DQ18)</f>
        <v>0</v>
      </c>
      <c r="DM18" s="165"/>
      <c r="DN18" s="165"/>
      <c r="DO18" s="165"/>
      <c r="DP18" s="165"/>
      <c r="DQ18" s="165"/>
      <c r="DR18" s="159">
        <f>DL18*$H18</f>
        <v>0</v>
      </c>
      <c r="DS18" s="157">
        <f>SUM(DT18:DX18)</f>
        <v>0</v>
      </c>
      <c r="DT18" s="165"/>
      <c r="DU18" s="165"/>
      <c r="DV18" s="165"/>
      <c r="DW18" s="165"/>
      <c r="DX18" s="165"/>
      <c r="DY18" s="159">
        <f>DS18*$H18</f>
        <v>0</v>
      </c>
      <c r="DZ18" s="157">
        <f>SUM(EA18:EE18)</f>
        <v>0</v>
      </c>
      <c r="EA18" s="165"/>
      <c r="EB18" s="165"/>
      <c r="EC18" s="165"/>
      <c r="ED18" s="165"/>
      <c r="EE18" s="165"/>
      <c r="EF18" s="159">
        <f>DZ18*$H18</f>
        <v>0</v>
      </c>
      <c r="EG18" s="158">
        <f>1-EI18</f>
        <v>1</v>
      </c>
      <c r="EH18" s="159">
        <f>H18-EJ18</f>
        <v>0</v>
      </c>
      <c r="EI18" s="158">
        <f t="shared" si="1"/>
        <v>0</v>
      </c>
      <c r="EJ18" s="143">
        <f t="shared" si="0"/>
        <v>0</v>
      </c>
    </row>
    <row r="19" spans="1:140" ht="25.5" outlineLevel="1" x14ac:dyDescent="0.2">
      <c r="A19" s="8" t="s">
        <v>22</v>
      </c>
      <c r="B19" s="9" t="s">
        <v>41</v>
      </c>
      <c r="C19" s="166" t="s">
        <v>71</v>
      </c>
      <c r="D19" s="167" t="s">
        <v>64</v>
      </c>
      <c r="E19" s="168" t="s">
        <v>65</v>
      </c>
      <c r="F19" s="169">
        <v>2</v>
      </c>
      <c r="G19" s="30"/>
      <c r="H19" s="10">
        <f>ROUND(IFERROR(F19*G19," - "),2)</f>
        <v>0</v>
      </c>
      <c r="I19" s="170" t="e">
        <f>H19/$G$27</f>
        <v>#DIV/0!</v>
      </c>
      <c r="J19" s="64"/>
      <c r="K19" s="151"/>
      <c r="L19" s="152"/>
      <c r="M19" s="152"/>
      <c r="N19" s="152"/>
      <c r="O19" s="152"/>
      <c r="P19" s="152"/>
      <c r="Q19" s="153"/>
      <c r="R19" s="151"/>
      <c r="S19" s="152"/>
      <c r="T19" s="152"/>
      <c r="U19" s="152"/>
      <c r="V19" s="152"/>
      <c r="W19" s="152"/>
      <c r="X19" s="153"/>
      <c r="Y19" s="154">
        <f>SUM(Z19:AD19)</f>
        <v>0</v>
      </c>
      <c r="Z19" s="155"/>
      <c r="AA19" s="155"/>
      <c r="AB19" s="155"/>
      <c r="AC19" s="155"/>
      <c r="AD19" s="155"/>
      <c r="AE19" s="156">
        <f>Y19*$H19</f>
        <v>0</v>
      </c>
      <c r="AF19" s="154">
        <f>SUM(AG19:AK19)</f>
        <v>0</v>
      </c>
      <c r="AG19" s="155"/>
      <c r="AH19" s="155"/>
      <c r="AI19" s="155"/>
      <c r="AJ19" s="155"/>
      <c r="AK19" s="155"/>
      <c r="AL19" s="156">
        <f>AF19*$H19</f>
        <v>0</v>
      </c>
      <c r="AM19" s="157">
        <f>SUM(AN19:AR19)</f>
        <v>0</v>
      </c>
      <c r="AN19" s="165"/>
      <c r="AO19" s="165"/>
      <c r="AP19" s="165"/>
      <c r="AQ19" s="165"/>
      <c r="AR19" s="165"/>
      <c r="AS19" s="159">
        <f>AM19*$H19</f>
        <v>0</v>
      </c>
      <c r="AT19" s="157">
        <f>SUM(AU19:AY19)</f>
        <v>0</v>
      </c>
      <c r="AU19" s="165"/>
      <c r="AV19" s="165"/>
      <c r="AW19" s="165"/>
      <c r="AX19" s="165"/>
      <c r="AY19" s="165"/>
      <c r="AZ19" s="159">
        <f>AT19*$H19</f>
        <v>0</v>
      </c>
      <c r="BA19" s="157">
        <f>SUM(BB19:BF19)</f>
        <v>0</v>
      </c>
      <c r="BB19" s="165"/>
      <c r="BC19" s="165"/>
      <c r="BD19" s="165"/>
      <c r="BE19" s="165"/>
      <c r="BF19" s="165"/>
      <c r="BG19" s="159">
        <f>BA19*$H19</f>
        <v>0</v>
      </c>
      <c r="BH19" s="157">
        <f>SUM(BI19:BM19)</f>
        <v>0</v>
      </c>
      <c r="BI19" s="165"/>
      <c r="BJ19" s="165"/>
      <c r="BK19" s="165"/>
      <c r="BL19" s="165"/>
      <c r="BM19" s="165"/>
      <c r="BN19" s="159">
        <f>BH19*$H19</f>
        <v>0</v>
      </c>
      <c r="BO19" s="157">
        <f>SUM(BP19:BT19)</f>
        <v>0</v>
      </c>
      <c r="BP19" s="165"/>
      <c r="BQ19" s="165"/>
      <c r="BR19" s="165"/>
      <c r="BS19" s="165"/>
      <c r="BT19" s="165"/>
      <c r="BU19" s="159">
        <f>BO19*$H19</f>
        <v>0</v>
      </c>
      <c r="BV19" s="157">
        <f>SUM(BW19:CA19)</f>
        <v>0</v>
      </c>
      <c r="BW19" s="165"/>
      <c r="BX19" s="165"/>
      <c r="BY19" s="165"/>
      <c r="BZ19" s="165"/>
      <c r="CA19" s="165"/>
      <c r="CB19" s="159">
        <f>BV19*$H19</f>
        <v>0</v>
      </c>
      <c r="CC19" s="157">
        <f>SUM(CD19:CH19)</f>
        <v>0</v>
      </c>
      <c r="CD19" s="165"/>
      <c r="CE19" s="165"/>
      <c r="CF19" s="165"/>
      <c r="CG19" s="165"/>
      <c r="CH19" s="165"/>
      <c r="CI19" s="159">
        <f>CC19*$H19</f>
        <v>0</v>
      </c>
      <c r="CJ19" s="157">
        <f>SUM(CK19:CO19)</f>
        <v>0</v>
      </c>
      <c r="CK19" s="165"/>
      <c r="CL19" s="165"/>
      <c r="CM19" s="165"/>
      <c r="CN19" s="165"/>
      <c r="CO19" s="165"/>
      <c r="CP19" s="159">
        <f>CJ19*$H19</f>
        <v>0</v>
      </c>
      <c r="CQ19" s="157">
        <f>SUM(CR19:CV19)</f>
        <v>0</v>
      </c>
      <c r="CR19" s="165"/>
      <c r="CS19" s="165"/>
      <c r="CT19" s="165"/>
      <c r="CU19" s="165"/>
      <c r="CV19" s="165"/>
      <c r="CW19" s="159">
        <f>CQ19*$H19</f>
        <v>0</v>
      </c>
      <c r="CX19" s="157">
        <f>SUM(CY19:DC19)</f>
        <v>0</v>
      </c>
      <c r="CY19" s="165"/>
      <c r="CZ19" s="165"/>
      <c r="DA19" s="165"/>
      <c r="DB19" s="165"/>
      <c r="DC19" s="165"/>
      <c r="DD19" s="159">
        <f>CX19*$H19</f>
        <v>0</v>
      </c>
      <c r="DE19" s="157">
        <f>SUM(DF19:DJ19)</f>
        <v>0</v>
      </c>
      <c r="DF19" s="165"/>
      <c r="DG19" s="165"/>
      <c r="DH19" s="165"/>
      <c r="DI19" s="165"/>
      <c r="DJ19" s="165"/>
      <c r="DK19" s="159">
        <f>DE19*$H19</f>
        <v>0</v>
      </c>
      <c r="DL19" s="157">
        <f>SUM(DM19:DQ19)</f>
        <v>0</v>
      </c>
      <c r="DM19" s="165"/>
      <c r="DN19" s="165"/>
      <c r="DO19" s="165"/>
      <c r="DP19" s="165"/>
      <c r="DQ19" s="165"/>
      <c r="DR19" s="159">
        <f>DL19*$H19</f>
        <v>0</v>
      </c>
      <c r="DS19" s="157">
        <f>SUM(DT19:DX19)</f>
        <v>0</v>
      </c>
      <c r="DT19" s="165"/>
      <c r="DU19" s="165"/>
      <c r="DV19" s="165"/>
      <c r="DW19" s="165"/>
      <c r="DX19" s="165"/>
      <c r="DY19" s="159">
        <f>DS19*$H19</f>
        <v>0</v>
      </c>
      <c r="DZ19" s="157">
        <f>SUM(EA19:EE19)</f>
        <v>0</v>
      </c>
      <c r="EA19" s="165"/>
      <c r="EB19" s="165"/>
      <c r="EC19" s="165"/>
      <c r="ED19" s="165"/>
      <c r="EE19" s="165"/>
      <c r="EF19" s="159">
        <f>DZ19*$H19</f>
        <v>0</v>
      </c>
      <c r="EG19" s="158">
        <f>1-EI19</f>
        <v>1</v>
      </c>
      <c r="EH19" s="159">
        <f>H19-EJ19</f>
        <v>0</v>
      </c>
      <c r="EI19" s="158">
        <f t="shared" ref="EI19" si="2">SUM(CJ19,CC19,BV19,BO19,BH19,BA19,AT19,AM19,AF19,Y19,R19,K19,CQ19,CX19,DE19,DL19,DS19,DZ19)</f>
        <v>0</v>
      </c>
      <c r="EJ19" s="143">
        <f t="shared" ref="EJ19" si="3">SUM(CP19,CI19,CB19,BU19,BN19,BG19,AZ19,AS19,AL19,AE19,X19,Q19,CW19,DD19,DK19,DR19,DY19,EF19)</f>
        <v>0</v>
      </c>
    </row>
    <row r="20" spans="1:140" outlineLevel="1" x14ac:dyDescent="0.2">
      <c r="A20" s="8" t="s">
        <v>22</v>
      </c>
      <c r="B20" s="9" t="s">
        <v>27</v>
      </c>
      <c r="C20" s="166" t="s">
        <v>72</v>
      </c>
      <c r="D20" s="167" t="s">
        <v>66</v>
      </c>
      <c r="E20" s="168" t="s">
        <v>61</v>
      </c>
      <c r="F20" s="169">
        <v>196.75</v>
      </c>
      <c r="G20" s="30"/>
      <c r="H20" s="10">
        <f>ROUND(IFERROR(F20*G20," - "),2)</f>
        <v>0</v>
      </c>
      <c r="I20" s="170" t="e">
        <f>H20/$G$27</f>
        <v>#DIV/0!</v>
      </c>
      <c r="J20" s="64"/>
      <c r="K20" s="151"/>
      <c r="L20" s="152"/>
      <c r="M20" s="152"/>
      <c r="N20" s="152"/>
      <c r="O20" s="152"/>
      <c r="P20" s="152"/>
      <c r="Q20" s="153"/>
      <c r="R20" s="151"/>
      <c r="S20" s="152"/>
      <c r="T20" s="152"/>
      <c r="U20" s="152"/>
      <c r="V20" s="152"/>
      <c r="W20" s="152"/>
      <c r="X20" s="153"/>
      <c r="Y20" s="154">
        <f>SUM(Z20:AD20)</f>
        <v>0</v>
      </c>
      <c r="Z20" s="155"/>
      <c r="AA20" s="155"/>
      <c r="AB20" s="155"/>
      <c r="AC20" s="155"/>
      <c r="AD20" s="155"/>
      <c r="AE20" s="156">
        <f>Y20*$H20</f>
        <v>0</v>
      </c>
      <c r="AF20" s="154">
        <f>SUM(AG20:AK20)</f>
        <v>0</v>
      </c>
      <c r="AG20" s="155"/>
      <c r="AH20" s="155"/>
      <c r="AI20" s="155"/>
      <c r="AJ20" s="155"/>
      <c r="AK20" s="155"/>
      <c r="AL20" s="156">
        <f>AF20*$H20</f>
        <v>0</v>
      </c>
      <c r="AM20" s="157">
        <f>SUM(AN20:AR20)</f>
        <v>0</v>
      </c>
      <c r="AN20" s="165"/>
      <c r="AO20" s="165"/>
      <c r="AP20" s="165"/>
      <c r="AQ20" s="165"/>
      <c r="AR20" s="165"/>
      <c r="AS20" s="159">
        <f>AM20*$H20</f>
        <v>0</v>
      </c>
      <c r="AT20" s="157">
        <f>SUM(AU20:AY20)</f>
        <v>0</v>
      </c>
      <c r="AU20" s="165"/>
      <c r="AV20" s="165"/>
      <c r="AW20" s="165"/>
      <c r="AX20" s="165"/>
      <c r="AY20" s="165"/>
      <c r="AZ20" s="159">
        <f>AT20*$H20</f>
        <v>0</v>
      </c>
      <c r="BA20" s="157">
        <f>SUM(BB20:BF20)</f>
        <v>0</v>
      </c>
      <c r="BB20" s="165"/>
      <c r="BC20" s="165"/>
      <c r="BD20" s="165"/>
      <c r="BE20" s="165"/>
      <c r="BF20" s="165"/>
      <c r="BG20" s="159">
        <f>BA20*$H20</f>
        <v>0</v>
      </c>
      <c r="BH20" s="157">
        <f>SUM(BI20:BM20)</f>
        <v>0</v>
      </c>
      <c r="BI20" s="165"/>
      <c r="BJ20" s="165"/>
      <c r="BK20" s="165"/>
      <c r="BL20" s="165"/>
      <c r="BM20" s="165"/>
      <c r="BN20" s="159">
        <f>BH20*$H20</f>
        <v>0</v>
      </c>
      <c r="BO20" s="157">
        <f>SUM(BP20:BT20)</f>
        <v>0</v>
      </c>
      <c r="BP20" s="165"/>
      <c r="BQ20" s="165"/>
      <c r="BR20" s="165"/>
      <c r="BS20" s="165"/>
      <c r="BT20" s="165"/>
      <c r="BU20" s="159">
        <f>BO20*$H20</f>
        <v>0</v>
      </c>
      <c r="BV20" s="157">
        <f>SUM(BW20:CA20)</f>
        <v>0</v>
      </c>
      <c r="BW20" s="165"/>
      <c r="BX20" s="165"/>
      <c r="BY20" s="165"/>
      <c r="BZ20" s="165"/>
      <c r="CA20" s="165"/>
      <c r="CB20" s="159">
        <f>BV20*$H20</f>
        <v>0</v>
      </c>
      <c r="CC20" s="157">
        <f>SUM(CD20:CH20)</f>
        <v>0</v>
      </c>
      <c r="CD20" s="165"/>
      <c r="CE20" s="165"/>
      <c r="CF20" s="165"/>
      <c r="CG20" s="165"/>
      <c r="CH20" s="165"/>
      <c r="CI20" s="159">
        <f>CC20*$H20</f>
        <v>0</v>
      </c>
      <c r="CJ20" s="157">
        <f>SUM(CK20:CO20)</f>
        <v>0</v>
      </c>
      <c r="CK20" s="165"/>
      <c r="CL20" s="165"/>
      <c r="CM20" s="165"/>
      <c r="CN20" s="165"/>
      <c r="CO20" s="165"/>
      <c r="CP20" s="159">
        <f>CJ20*$H20</f>
        <v>0</v>
      </c>
      <c r="CQ20" s="157">
        <f>SUM(CR20:CV20)</f>
        <v>0</v>
      </c>
      <c r="CR20" s="165"/>
      <c r="CS20" s="165"/>
      <c r="CT20" s="165"/>
      <c r="CU20" s="165"/>
      <c r="CV20" s="165"/>
      <c r="CW20" s="159">
        <f>CQ20*$H20</f>
        <v>0</v>
      </c>
      <c r="CX20" s="157">
        <f>SUM(CY20:DC20)</f>
        <v>0</v>
      </c>
      <c r="CY20" s="165"/>
      <c r="CZ20" s="165"/>
      <c r="DA20" s="165"/>
      <c r="DB20" s="165"/>
      <c r="DC20" s="165"/>
      <c r="DD20" s="159">
        <f>CX20*$H20</f>
        <v>0</v>
      </c>
      <c r="DE20" s="157">
        <f>SUM(DF20:DJ20)</f>
        <v>0</v>
      </c>
      <c r="DF20" s="165"/>
      <c r="DG20" s="165"/>
      <c r="DH20" s="165"/>
      <c r="DI20" s="165"/>
      <c r="DJ20" s="165"/>
      <c r="DK20" s="159">
        <f>DE20*$H20</f>
        <v>0</v>
      </c>
      <c r="DL20" s="157">
        <f>SUM(DM20:DQ20)</f>
        <v>0</v>
      </c>
      <c r="DM20" s="165"/>
      <c r="DN20" s="165"/>
      <c r="DO20" s="165"/>
      <c r="DP20" s="165"/>
      <c r="DQ20" s="165"/>
      <c r="DR20" s="159">
        <f>DL20*$H20</f>
        <v>0</v>
      </c>
      <c r="DS20" s="157">
        <f>SUM(DT20:DX20)</f>
        <v>0</v>
      </c>
      <c r="DT20" s="165"/>
      <c r="DU20" s="165"/>
      <c r="DV20" s="165"/>
      <c r="DW20" s="165"/>
      <c r="DX20" s="165"/>
      <c r="DY20" s="159">
        <f>DS20*$H20</f>
        <v>0</v>
      </c>
      <c r="DZ20" s="157">
        <f>SUM(EA20:EE20)</f>
        <v>0</v>
      </c>
      <c r="EA20" s="165"/>
      <c r="EB20" s="165"/>
      <c r="EC20" s="165"/>
      <c r="ED20" s="165"/>
      <c r="EE20" s="165"/>
      <c r="EF20" s="159">
        <f>DZ20*$H20</f>
        <v>0</v>
      </c>
      <c r="EG20" s="158">
        <f>1-EI20</f>
        <v>1</v>
      </c>
      <c r="EH20" s="159">
        <f>H20-EJ20</f>
        <v>0</v>
      </c>
      <c r="EI20" s="158">
        <f t="shared" si="1"/>
        <v>0</v>
      </c>
      <c r="EJ20" s="143">
        <f t="shared" si="0"/>
        <v>0</v>
      </c>
    </row>
    <row r="21" spans="1:140" s="144" customFormat="1" ht="14.25" outlineLevel="1" x14ac:dyDescent="0.2">
      <c r="A21" s="171" t="s">
        <v>23</v>
      </c>
      <c r="B21" s="172"/>
      <c r="C21" s="173"/>
      <c r="D21" s="174" t="s">
        <v>51</v>
      </c>
      <c r="E21" s="175">
        <f>ROUND(SUM(H22:H23),2)</f>
        <v>0</v>
      </c>
      <c r="F21" s="175"/>
      <c r="G21" s="175"/>
      <c r="H21" s="175"/>
      <c r="I21" s="176" t="e">
        <f>E21/$G$27</f>
        <v>#DIV/0!</v>
      </c>
      <c r="J21" s="64"/>
      <c r="K21" s="177"/>
      <c r="L21" s="177"/>
      <c r="M21" s="177"/>
      <c r="N21" s="177"/>
      <c r="O21" s="177"/>
      <c r="P21" s="177"/>
      <c r="Q21" s="153"/>
      <c r="R21" s="177"/>
      <c r="S21" s="177"/>
      <c r="T21" s="177"/>
      <c r="U21" s="177"/>
      <c r="V21" s="177"/>
      <c r="W21" s="177"/>
      <c r="X21" s="153"/>
      <c r="Y21" s="178"/>
      <c r="Z21" s="178"/>
      <c r="AA21" s="178"/>
      <c r="AB21" s="178"/>
      <c r="AC21" s="178"/>
      <c r="AD21" s="178"/>
      <c r="AE21" s="156"/>
      <c r="AF21" s="178"/>
      <c r="AG21" s="178"/>
      <c r="AH21" s="178"/>
      <c r="AI21" s="178"/>
      <c r="AJ21" s="178"/>
      <c r="AK21" s="178"/>
      <c r="AL21" s="156"/>
      <c r="AM21" s="179"/>
      <c r="AN21" s="179"/>
      <c r="AO21" s="179"/>
      <c r="AP21" s="179"/>
      <c r="AQ21" s="179"/>
      <c r="AR21" s="179"/>
      <c r="AS21" s="159"/>
      <c r="AT21" s="179"/>
      <c r="AU21" s="179"/>
      <c r="AV21" s="179"/>
      <c r="AW21" s="179"/>
      <c r="AX21" s="179"/>
      <c r="AY21" s="179"/>
      <c r="AZ21" s="159"/>
      <c r="BA21" s="179"/>
      <c r="BB21" s="179"/>
      <c r="BC21" s="179"/>
      <c r="BD21" s="179"/>
      <c r="BE21" s="179"/>
      <c r="BF21" s="179"/>
      <c r="BG21" s="159"/>
      <c r="BH21" s="179"/>
      <c r="BI21" s="179"/>
      <c r="BJ21" s="179"/>
      <c r="BK21" s="179"/>
      <c r="BL21" s="179"/>
      <c r="BM21" s="179"/>
      <c r="BN21" s="159"/>
      <c r="BO21" s="179"/>
      <c r="BP21" s="179"/>
      <c r="BQ21" s="179"/>
      <c r="BR21" s="179"/>
      <c r="BS21" s="179"/>
      <c r="BT21" s="179"/>
      <c r="BU21" s="159"/>
      <c r="BV21" s="179"/>
      <c r="BW21" s="179"/>
      <c r="BX21" s="179"/>
      <c r="BY21" s="179"/>
      <c r="BZ21" s="179"/>
      <c r="CA21" s="179"/>
      <c r="CB21" s="159"/>
      <c r="CC21" s="179"/>
      <c r="CD21" s="179"/>
      <c r="CE21" s="179"/>
      <c r="CF21" s="179"/>
      <c r="CG21" s="179"/>
      <c r="CH21" s="179"/>
      <c r="CI21" s="159"/>
      <c r="CJ21" s="179"/>
      <c r="CK21" s="179"/>
      <c r="CL21" s="179"/>
      <c r="CM21" s="179"/>
      <c r="CN21" s="179"/>
      <c r="CO21" s="179"/>
      <c r="CP21" s="159"/>
      <c r="CQ21" s="179"/>
      <c r="CR21" s="179"/>
      <c r="CS21" s="179"/>
      <c r="CT21" s="179"/>
      <c r="CU21" s="179"/>
      <c r="CV21" s="179"/>
      <c r="CW21" s="159"/>
      <c r="CX21" s="179"/>
      <c r="CY21" s="179"/>
      <c r="CZ21" s="179"/>
      <c r="DA21" s="179"/>
      <c r="DB21" s="179"/>
      <c r="DC21" s="179"/>
      <c r="DD21" s="159"/>
      <c r="DE21" s="179"/>
      <c r="DF21" s="179"/>
      <c r="DG21" s="179"/>
      <c r="DH21" s="179"/>
      <c r="DI21" s="179"/>
      <c r="DJ21" s="179"/>
      <c r="DK21" s="159"/>
      <c r="DL21" s="179"/>
      <c r="DM21" s="179"/>
      <c r="DN21" s="179"/>
      <c r="DO21" s="179"/>
      <c r="DP21" s="179"/>
      <c r="DQ21" s="179"/>
      <c r="DR21" s="159"/>
      <c r="DS21" s="179"/>
      <c r="DT21" s="179"/>
      <c r="DU21" s="179"/>
      <c r="DV21" s="179"/>
      <c r="DW21" s="179"/>
      <c r="DX21" s="179"/>
      <c r="DY21" s="159"/>
      <c r="DZ21" s="179"/>
      <c r="EA21" s="179"/>
      <c r="EB21" s="179"/>
      <c r="EC21" s="179"/>
      <c r="ED21" s="179"/>
      <c r="EE21" s="179"/>
      <c r="EF21" s="159"/>
      <c r="EG21" s="158"/>
      <c r="EH21" s="159"/>
      <c r="EI21" s="158">
        <f t="shared" si="1"/>
        <v>0</v>
      </c>
      <c r="EJ21" s="180">
        <f t="shared" ref="EJ21:EJ26" si="4">SUM(CP21,CI21,CB21,BU21,BN21,BG21,AZ21,AS21,AL21,AE21,X21,Q21,CW21,DD21,DK21,DR21,DY21,EF21)</f>
        <v>0</v>
      </c>
    </row>
    <row r="22" spans="1:140" outlineLevel="1" x14ac:dyDescent="0.2">
      <c r="A22" s="4" t="s">
        <v>25</v>
      </c>
      <c r="B22" s="12">
        <v>90778</v>
      </c>
      <c r="C22" s="160" t="s">
        <v>73</v>
      </c>
      <c r="D22" s="161" t="s">
        <v>67</v>
      </c>
      <c r="E22" s="162" t="s">
        <v>68</v>
      </c>
      <c r="F22" s="163">
        <v>110</v>
      </c>
      <c r="G22" s="29"/>
      <c r="H22" s="7">
        <f>ROUND(IFERROR(F22*G22," - "),2)</f>
        <v>0</v>
      </c>
      <c r="I22" s="164" t="e">
        <f>H22/$G$27</f>
        <v>#DIV/0!</v>
      </c>
      <c r="J22" s="64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4">
        <f>SUM(Z22:AD22)</f>
        <v>0</v>
      </c>
      <c r="Z22" s="155"/>
      <c r="AA22" s="155"/>
      <c r="AB22" s="155"/>
      <c r="AC22" s="155"/>
      <c r="AD22" s="155"/>
      <c r="AE22" s="156">
        <f>Y22*$H22</f>
        <v>0</v>
      </c>
      <c r="AF22" s="154">
        <f>SUM(AG22:AK22)</f>
        <v>0</v>
      </c>
      <c r="AG22" s="155"/>
      <c r="AH22" s="155"/>
      <c r="AI22" s="155"/>
      <c r="AJ22" s="155"/>
      <c r="AK22" s="155"/>
      <c r="AL22" s="156">
        <f>AF22*$H22</f>
        <v>0</v>
      </c>
      <c r="AM22" s="157">
        <f>SUM(AN22:AR22)</f>
        <v>0</v>
      </c>
      <c r="AN22" s="165"/>
      <c r="AO22" s="165"/>
      <c r="AP22" s="165"/>
      <c r="AQ22" s="165"/>
      <c r="AR22" s="165"/>
      <c r="AS22" s="159">
        <f>AM22*$H22</f>
        <v>0</v>
      </c>
      <c r="AT22" s="157">
        <f>SUM(AU22:AY22)</f>
        <v>0</v>
      </c>
      <c r="AU22" s="165"/>
      <c r="AV22" s="165"/>
      <c r="AW22" s="165"/>
      <c r="AX22" s="165"/>
      <c r="AY22" s="165"/>
      <c r="AZ22" s="159">
        <f>AT22*$H22</f>
        <v>0</v>
      </c>
      <c r="BA22" s="157">
        <f>SUM(BB22:BF22)</f>
        <v>0</v>
      </c>
      <c r="BB22" s="165"/>
      <c r="BC22" s="165"/>
      <c r="BD22" s="165"/>
      <c r="BE22" s="165"/>
      <c r="BF22" s="165"/>
      <c r="BG22" s="159">
        <f>BA22*$H22</f>
        <v>0</v>
      </c>
      <c r="BH22" s="157">
        <f>SUM(BI22:BM22)</f>
        <v>0</v>
      </c>
      <c r="BI22" s="165"/>
      <c r="BJ22" s="165"/>
      <c r="BK22" s="165"/>
      <c r="BL22" s="165"/>
      <c r="BM22" s="165"/>
      <c r="BN22" s="159">
        <f>BH22*$H22</f>
        <v>0</v>
      </c>
      <c r="BO22" s="157">
        <f>SUM(BP22:BT22)</f>
        <v>0</v>
      </c>
      <c r="BP22" s="165"/>
      <c r="BQ22" s="165"/>
      <c r="BR22" s="165"/>
      <c r="BS22" s="165"/>
      <c r="BT22" s="165"/>
      <c r="BU22" s="159">
        <f>BO22*$H22</f>
        <v>0</v>
      </c>
      <c r="BV22" s="157">
        <f>SUM(BW22:CA22)</f>
        <v>0</v>
      </c>
      <c r="BW22" s="165"/>
      <c r="BX22" s="165"/>
      <c r="BY22" s="165"/>
      <c r="BZ22" s="165"/>
      <c r="CA22" s="165"/>
      <c r="CB22" s="159">
        <f>BV22*$H22</f>
        <v>0</v>
      </c>
      <c r="CC22" s="157">
        <f>SUM(CD22:CH22)</f>
        <v>0</v>
      </c>
      <c r="CD22" s="165"/>
      <c r="CE22" s="165"/>
      <c r="CF22" s="165"/>
      <c r="CG22" s="165"/>
      <c r="CH22" s="165"/>
      <c r="CI22" s="159">
        <f>CC22*$H22</f>
        <v>0</v>
      </c>
      <c r="CJ22" s="157">
        <f>SUM(CK22:CO22)</f>
        <v>0</v>
      </c>
      <c r="CK22" s="165"/>
      <c r="CL22" s="165"/>
      <c r="CM22" s="165"/>
      <c r="CN22" s="165"/>
      <c r="CO22" s="165"/>
      <c r="CP22" s="159">
        <f>CJ22*$H22</f>
        <v>0</v>
      </c>
      <c r="CQ22" s="157">
        <f>SUM(CR22:CV22)</f>
        <v>0</v>
      </c>
      <c r="CR22" s="165"/>
      <c r="CS22" s="165"/>
      <c r="CT22" s="165"/>
      <c r="CU22" s="165"/>
      <c r="CV22" s="165"/>
      <c r="CW22" s="159">
        <f>CQ22*$H22</f>
        <v>0</v>
      </c>
      <c r="CX22" s="157">
        <f>SUM(CY22:DC22)</f>
        <v>0</v>
      </c>
      <c r="CY22" s="165"/>
      <c r="CZ22" s="165"/>
      <c r="DA22" s="165"/>
      <c r="DB22" s="165"/>
      <c r="DC22" s="165"/>
      <c r="DD22" s="159">
        <f>CX22*$H22</f>
        <v>0</v>
      </c>
      <c r="DE22" s="157">
        <f>SUM(DF22:DJ22)</f>
        <v>0</v>
      </c>
      <c r="DF22" s="165"/>
      <c r="DG22" s="165"/>
      <c r="DH22" s="165"/>
      <c r="DI22" s="165"/>
      <c r="DJ22" s="165"/>
      <c r="DK22" s="159">
        <f>DE22*$H22</f>
        <v>0</v>
      </c>
      <c r="DL22" s="157">
        <f>SUM(DM22:DQ22)</f>
        <v>0</v>
      </c>
      <c r="DM22" s="165"/>
      <c r="DN22" s="165"/>
      <c r="DO22" s="165"/>
      <c r="DP22" s="165"/>
      <c r="DQ22" s="165"/>
      <c r="DR22" s="159">
        <f>DL22*$H22</f>
        <v>0</v>
      </c>
      <c r="DS22" s="157">
        <f>SUM(DT22:DX22)</f>
        <v>0</v>
      </c>
      <c r="DT22" s="165"/>
      <c r="DU22" s="165"/>
      <c r="DV22" s="165"/>
      <c r="DW22" s="165"/>
      <c r="DX22" s="165"/>
      <c r="DY22" s="159">
        <f>DS22*$H22</f>
        <v>0</v>
      </c>
      <c r="DZ22" s="157">
        <f>SUM(EA22:EE22)</f>
        <v>0</v>
      </c>
      <c r="EA22" s="165"/>
      <c r="EB22" s="165"/>
      <c r="EC22" s="165"/>
      <c r="ED22" s="165"/>
      <c r="EE22" s="165"/>
      <c r="EF22" s="159">
        <f>DZ22*$H22</f>
        <v>0</v>
      </c>
      <c r="EG22" s="158">
        <f>1-EI22</f>
        <v>1</v>
      </c>
      <c r="EH22" s="159">
        <f>H22-EJ22</f>
        <v>0</v>
      </c>
      <c r="EI22" s="158">
        <f t="shared" si="1"/>
        <v>0</v>
      </c>
      <c r="EJ22" s="143">
        <f t="shared" si="4"/>
        <v>0</v>
      </c>
    </row>
    <row r="23" spans="1:140" outlineLevel="1" x14ac:dyDescent="0.2">
      <c r="A23" s="4" t="s">
        <v>36</v>
      </c>
      <c r="B23" s="11">
        <v>94295</v>
      </c>
      <c r="C23" s="166" t="s">
        <v>73</v>
      </c>
      <c r="D23" s="167" t="s">
        <v>69</v>
      </c>
      <c r="E23" s="168" t="s">
        <v>70</v>
      </c>
      <c r="F23" s="169">
        <v>2</v>
      </c>
      <c r="G23" s="30"/>
      <c r="H23" s="10">
        <f>ROUND(IFERROR(F23*G23," - "),2)</f>
        <v>0</v>
      </c>
      <c r="I23" s="170" t="e">
        <f>H23/$G$27</f>
        <v>#DIV/0!</v>
      </c>
      <c r="J23" s="64"/>
      <c r="K23" s="151"/>
      <c r="L23" s="152"/>
      <c r="M23" s="152"/>
      <c r="N23" s="152"/>
      <c r="O23" s="152"/>
      <c r="P23" s="152"/>
      <c r="Q23" s="153"/>
      <c r="R23" s="151"/>
      <c r="S23" s="152"/>
      <c r="T23" s="152"/>
      <c r="U23" s="152"/>
      <c r="V23" s="152"/>
      <c r="W23" s="152"/>
      <c r="X23" s="153"/>
      <c r="Y23" s="154">
        <f>SUM(Z23:AD23)</f>
        <v>0</v>
      </c>
      <c r="Z23" s="155"/>
      <c r="AA23" s="155"/>
      <c r="AB23" s="155"/>
      <c r="AC23" s="155"/>
      <c r="AD23" s="155"/>
      <c r="AE23" s="156">
        <f>Y23*$H23</f>
        <v>0</v>
      </c>
      <c r="AF23" s="154">
        <f>SUM(AG23:AK23)</f>
        <v>0</v>
      </c>
      <c r="AG23" s="155"/>
      <c r="AH23" s="155"/>
      <c r="AI23" s="155"/>
      <c r="AJ23" s="155"/>
      <c r="AK23" s="155"/>
      <c r="AL23" s="156">
        <f>AF23*$H23</f>
        <v>0</v>
      </c>
      <c r="AM23" s="157">
        <f>SUM(AN23:AR23)</f>
        <v>0</v>
      </c>
      <c r="AN23" s="165"/>
      <c r="AO23" s="165"/>
      <c r="AP23" s="165"/>
      <c r="AQ23" s="165"/>
      <c r="AR23" s="165"/>
      <c r="AS23" s="159">
        <f>AM23*$H23</f>
        <v>0</v>
      </c>
      <c r="AT23" s="157">
        <f>SUM(AU23:AY23)</f>
        <v>0</v>
      </c>
      <c r="AU23" s="165"/>
      <c r="AV23" s="165"/>
      <c r="AW23" s="165"/>
      <c r="AX23" s="165"/>
      <c r="AY23" s="165"/>
      <c r="AZ23" s="159">
        <f>AT23*$H23</f>
        <v>0</v>
      </c>
      <c r="BA23" s="157">
        <f>SUM(BB23:BF23)</f>
        <v>0</v>
      </c>
      <c r="BB23" s="165"/>
      <c r="BC23" s="165"/>
      <c r="BD23" s="165"/>
      <c r="BE23" s="165"/>
      <c r="BF23" s="165"/>
      <c r="BG23" s="159">
        <f>BA23*$H23</f>
        <v>0</v>
      </c>
      <c r="BH23" s="157">
        <f>SUM(BI23:BM23)</f>
        <v>0</v>
      </c>
      <c r="BI23" s="165"/>
      <c r="BJ23" s="165"/>
      <c r="BK23" s="165"/>
      <c r="BL23" s="165"/>
      <c r="BM23" s="165"/>
      <c r="BN23" s="159">
        <f>BH23*$H23</f>
        <v>0</v>
      </c>
      <c r="BO23" s="157">
        <f>SUM(BP23:BT23)</f>
        <v>0</v>
      </c>
      <c r="BP23" s="165"/>
      <c r="BQ23" s="165"/>
      <c r="BR23" s="165"/>
      <c r="BS23" s="165"/>
      <c r="BT23" s="165"/>
      <c r="BU23" s="159">
        <f>BO23*$H23</f>
        <v>0</v>
      </c>
      <c r="BV23" s="157">
        <f>SUM(BW23:CA23)</f>
        <v>0</v>
      </c>
      <c r="BW23" s="165"/>
      <c r="BX23" s="165"/>
      <c r="BY23" s="165"/>
      <c r="BZ23" s="165"/>
      <c r="CA23" s="165"/>
      <c r="CB23" s="159">
        <f>BV23*$H23</f>
        <v>0</v>
      </c>
      <c r="CC23" s="157">
        <f>SUM(CD23:CH23)</f>
        <v>0</v>
      </c>
      <c r="CD23" s="165"/>
      <c r="CE23" s="165"/>
      <c r="CF23" s="165"/>
      <c r="CG23" s="165"/>
      <c r="CH23" s="165"/>
      <c r="CI23" s="159">
        <f>CC23*$H23</f>
        <v>0</v>
      </c>
      <c r="CJ23" s="157">
        <f>SUM(CK23:CO23)</f>
        <v>0</v>
      </c>
      <c r="CK23" s="165"/>
      <c r="CL23" s="165"/>
      <c r="CM23" s="165"/>
      <c r="CN23" s="165"/>
      <c r="CO23" s="165"/>
      <c r="CP23" s="159">
        <f>CJ23*$H23</f>
        <v>0</v>
      </c>
      <c r="CQ23" s="157">
        <f>SUM(CR23:CV23)</f>
        <v>0</v>
      </c>
      <c r="CR23" s="165"/>
      <c r="CS23" s="165"/>
      <c r="CT23" s="165"/>
      <c r="CU23" s="165"/>
      <c r="CV23" s="165"/>
      <c r="CW23" s="159">
        <f>CQ23*$H23</f>
        <v>0</v>
      </c>
      <c r="CX23" s="157">
        <f>SUM(CY23:DC23)</f>
        <v>0</v>
      </c>
      <c r="CY23" s="165"/>
      <c r="CZ23" s="165"/>
      <c r="DA23" s="165"/>
      <c r="DB23" s="165"/>
      <c r="DC23" s="165"/>
      <c r="DD23" s="159">
        <f>CX23*$H23</f>
        <v>0</v>
      </c>
      <c r="DE23" s="157">
        <f>SUM(DF23:DJ23)</f>
        <v>0</v>
      </c>
      <c r="DF23" s="165"/>
      <c r="DG23" s="165"/>
      <c r="DH23" s="165"/>
      <c r="DI23" s="165"/>
      <c r="DJ23" s="165"/>
      <c r="DK23" s="159">
        <f>DE23*$H23</f>
        <v>0</v>
      </c>
      <c r="DL23" s="157">
        <f>SUM(DM23:DQ23)</f>
        <v>0</v>
      </c>
      <c r="DM23" s="165"/>
      <c r="DN23" s="165"/>
      <c r="DO23" s="165"/>
      <c r="DP23" s="165"/>
      <c r="DQ23" s="165"/>
      <c r="DR23" s="159">
        <f>DL23*$H23</f>
        <v>0</v>
      </c>
      <c r="DS23" s="157">
        <f>SUM(DT23:DX23)</f>
        <v>0</v>
      </c>
      <c r="DT23" s="165"/>
      <c r="DU23" s="165"/>
      <c r="DV23" s="165"/>
      <c r="DW23" s="165"/>
      <c r="DX23" s="165"/>
      <c r="DY23" s="159">
        <f>DS23*$H23</f>
        <v>0</v>
      </c>
      <c r="DZ23" s="157">
        <f>SUM(EA23:EE23)</f>
        <v>0</v>
      </c>
      <c r="EA23" s="165"/>
      <c r="EB23" s="165"/>
      <c r="EC23" s="165"/>
      <c r="ED23" s="165"/>
      <c r="EE23" s="165"/>
      <c r="EF23" s="159">
        <f>DZ23*$H23</f>
        <v>0</v>
      </c>
      <c r="EG23" s="158">
        <f>1-EI23</f>
        <v>1</v>
      </c>
      <c r="EH23" s="159">
        <f>H23-EJ23</f>
        <v>0</v>
      </c>
      <c r="EI23" s="158">
        <f t="shared" si="1"/>
        <v>0</v>
      </c>
      <c r="EJ23" s="143">
        <f t="shared" si="4"/>
        <v>0</v>
      </c>
    </row>
    <row r="24" spans="1:140" outlineLevel="1" x14ac:dyDescent="0.2">
      <c r="A24" s="171" t="s">
        <v>44</v>
      </c>
      <c r="B24" s="172"/>
      <c r="C24" s="173"/>
      <c r="D24" s="174" t="s">
        <v>24</v>
      </c>
      <c r="E24" s="175">
        <f>ROUND(SUM(H25:H26),2)</f>
        <v>0</v>
      </c>
      <c r="F24" s="175"/>
      <c r="G24" s="175"/>
      <c r="H24" s="175"/>
      <c r="I24" s="176" t="e">
        <f>E24/$G$27</f>
        <v>#DIV/0!</v>
      </c>
      <c r="J24" s="64"/>
      <c r="K24" s="177"/>
      <c r="L24" s="177"/>
      <c r="M24" s="177"/>
      <c r="N24" s="177"/>
      <c r="O24" s="177"/>
      <c r="P24" s="177"/>
      <c r="Q24" s="153"/>
      <c r="R24" s="177"/>
      <c r="S24" s="177"/>
      <c r="T24" s="177"/>
      <c r="U24" s="177"/>
      <c r="V24" s="177"/>
      <c r="W24" s="177"/>
      <c r="X24" s="153"/>
      <c r="Y24" s="178"/>
      <c r="Z24" s="178"/>
      <c r="AA24" s="178"/>
      <c r="AB24" s="178"/>
      <c r="AC24" s="178"/>
      <c r="AD24" s="178"/>
      <c r="AE24" s="156"/>
      <c r="AF24" s="178"/>
      <c r="AG24" s="178"/>
      <c r="AH24" s="178"/>
      <c r="AI24" s="178"/>
      <c r="AJ24" s="178"/>
      <c r="AK24" s="178"/>
      <c r="AL24" s="156"/>
      <c r="AM24" s="179"/>
      <c r="AN24" s="179"/>
      <c r="AO24" s="179"/>
      <c r="AP24" s="179"/>
      <c r="AQ24" s="179"/>
      <c r="AR24" s="179"/>
      <c r="AS24" s="159"/>
      <c r="AT24" s="179"/>
      <c r="AU24" s="179"/>
      <c r="AV24" s="179"/>
      <c r="AW24" s="179"/>
      <c r="AX24" s="179"/>
      <c r="AY24" s="179"/>
      <c r="AZ24" s="159"/>
      <c r="BA24" s="179"/>
      <c r="BB24" s="179"/>
      <c r="BC24" s="179"/>
      <c r="BD24" s="179"/>
      <c r="BE24" s="179"/>
      <c r="BF24" s="179"/>
      <c r="BG24" s="159"/>
      <c r="BH24" s="179"/>
      <c r="BI24" s="179"/>
      <c r="BJ24" s="179"/>
      <c r="BK24" s="179"/>
      <c r="BL24" s="179"/>
      <c r="BM24" s="179"/>
      <c r="BN24" s="159"/>
      <c r="BO24" s="179"/>
      <c r="BP24" s="179"/>
      <c r="BQ24" s="179"/>
      <c r="BR24" s="179"/>
      <c r="BS24" s="179"/>
      <c r="BT24" s="179"/>
      <c r="BU24" s="159"/>
      <c r="BV24" s="179"/>
      <c r="BW24" s="179"/>
      <c r="BX24" s="179"/>
      <c r="BY24" s="179"/>
      <c r="BZ24" s="179"/>
      <c r="CA24" s="179"/>
      <c r="CB24" s="159"/>
      <c r="CC24" s="179"/>
      <c r="CD24" s="179"/>
      <c r="CE24" s="179"/>
      <c r="CF24" s="179"/>
      <c r="CG24" s="179"/>
      <c r="CH24" s="179"/>
      <c r="CI24" s="159"/>
      <c r="CJ24" s="179"/>
      <c r="CK24" s="179"/>
      <c r="CL24" s="179"/>
      <c r="CM24" s="179"/>
      <c r="CN24" s="179"/>
      <c r="CO24" s="179"/>
      <c r="CP24" s="159"/>
      <c r="CQ24" s="179"/>
      <c r="CR24" s="179"/>
      <c r="CS24" s="179"/>
      <c r="CT24" s="179"/>
      <c r="CU24" s="179"/>
      <c r="CV24" s="179"/>
      <c r="CW24" s="159"/>
      <c r="CX24" s="179"/>
      <c r="CY24" s="179"/>
      <c r="CZ24" s="179"/>
      <c r="DA24" s="179"/>
      <c r="DB24" s="179"/>
      <c r="DC24" s="179"/>
      <c r="DD24" s="159"/>
      <c r="DE24" s="179"/>
      <c r="DF24" s="179"/>
      <c r="DG24" s="179"/>
      <c r="DH24" s="179"/>
      <c r="DI24" s="179"/>
      <c r="DJ24" s="179"/>
      <c r="DK24" s="159"/>
      <c r="DL24" s="179"/>
      <c r="DM24" s="179"/>
      <c r="DN24" s="179"/>
      <c r="DO24" s="179"/>
      <c r="DP24" s="179"/>
      <c r="DQ24" s="179"/>
      <c r="DR24" s="159"/>
      <c r="DS24" s="179"/>
      <c r="DT24" s="179"/>
      <c r="DU24" s="179"/>
      <c r="DV24" s="179"/>
      <c r="DW24" s="179"/>
      <c r="DX24" s="179"/>
      <c r="DY24" s="159"/>
      <c r="DZ24" s="179"/>
      <c r="EA24" s="179"/>
      <c r="EB24" s="179"/>
      <c r="EC24" s="179"/>
      <c r="ED24" s="179"/>
      <c r="EE24" s="179"/>
      <c r="EF24" s="159"/>
      <c r="EG24" s="158"/>
      <c r="EH24" s="159"/>
      <c r="EI24" s="158">
        <f t="shared" si="1"/>
        <v>0</v>
      </c>
      <c r="EJ24" s="180">
        <f t="shared" si="4"/>
        <v>0</v>
      </c>
    </row>
    <row r="25" spans="1:140" outlineLevel="1" x14ac:dyDescent="0.2">
      <c r="A25" s="4" t="s">
        <v>45</v>
      </c>
      <c r="B25" s="2" t="s">
        <v>43</v>
      </c>
      <c r="C25" s="181" t="s">
        <v>71</v>
      </c>
      <c r="D25" s="182" t="s">
        <v>59</v>
      </c>
      <c r="E25" s="183" t="s">
        <v>26</v>
      </c>
      <c r="F25" s="184">
        <v>1</v>
      </c>
      <c r="G25" s="31"/>
      <c r="H25" s="3">
        <f>ROUND(IFERROR(F25*G25," - "),2)</f>
        <v>0</v>
      </c>
      <c r="I25" s="185" t="e">
        <f>H25/$G$27</f>
        <v>#DIV/0!</v>
      </c>
      <c r="J25" s="64"/>
      <c r="K25" s="151"/>
      <c r="L25" s="177"/>
      <c r="M25" s="177"/>
      <c r="N25" s="177"/>
      <c r="O25" s="177"/>
      <c r="P25" s="177"/>
      <c r="Q25" s="153"/>
      <c r="R25" s="151"/>
      <c r="S25" s="177"/>
      <c r="T25" s="177"/>
      <c r="U25" s="177"/>
      <c r="V25" s="177"/>
      <c r="W25" s="177"/>
      <c r="X25" s="153"/>
      <c r="Y25" s="154">
        <f>SUM(Z25:AD25)</f>
        <v>0</v>
      </c>
      <c r="Z25" s="178"/>
      <c r="AA25" s="178"/>
      <c r="AB25" s="178"/>
      <c r="AC25" s="178"/>
      <c r="AD25" s="178"/>
      <c r="AE25" s="156">
        <f>Y25*$H25</f>
        <v>0</v>
      </c>
      <c r="AF25" s="154">
        <f>SUM(AG25:AK25)</f>
        <v>0</v>
      </c>
      <c r="AG25" s="178"/>
      <c r="AH25" s="178"/>
      <c r="AI25" s="178"/>
      <c r="AJ25" s="178"/>
      <c r="AK25" s="178"/>
      <c r="AL25" s="156">
        <f>AF25*$H25</f>
        <v>0</v>
      </c>
      <c r="AM25" s="157">
        <f>SUM(AN25:AR25)</f>
        <v>0</v>
      </c>
      <c r="AN25" s="179"/>
      <c r="AO25" s="179"/>
      <c r="AP25" s="179"/>
      <c r="AQ25" s="179"/>
      <c r="AR25" s="179"/>
      <c r="AS25" s="159">
        <f>AM25*$H25</f>
        <v>0</v>
      </c>
      <c r="AT25" s="157">
        <f>SUM(AU25:AY25)</f>
        <v>0</v>
      </c>
      <c r="AU25" s="179"/>
      <c r="AV25" s="179"/>
      <c r="AW25" s="179"/>
      <c r="AX25" s="179"/>
      <c r="AY25" s="179"/>
      <c r="AZ25" s="159">
        <f>AT25*$H25</f>
        <v>0</v>
      </c>
      <c r="BA25" s="157">
        <f>SUM(BB25:BF25)</f>
        <v>0</v>
      </c>
      <c r="BB25" s="179"/>
      <c r="BC25" s="179"/>
      <c r="BD25" s="179"/>
      <c r="BE25" s="179"/>
      <c r="BF25" s="179"/>
      <c r="BG25" s="159">
        <f>BA25*$H25</f>
        <v>0</v>
      </c>
      <c r="BH25" s="157">
        <f>SUM(BI25:BM25)</f>
        <v>0</v>
      </c>
      <c r="BI25" s="179"/>
      <c r="BJ25" s="179"/>
      <c r="BK25" s="179"/>
      <c r="BL25" s="179"/>
      <c r="BM25" s="179"/>
      <c r="BN25" s="159">
        <f>BH25*$H25</f>
        <v>0</v>
      </c>
      <c r="BO25" s="157">
        <f>SUM(BP25:BT25)</f>
        <v>0</v>
      </c>
      <c r="BP25" s="179"/>
      <c r="BQ25" s="179"/>
      <c r="BR25" s="179"/>
      <c r="BS25" s="179"/>
      <c r="BT25" s="179"/>
      <c r="BU25" s="159">
        <f>BO25*$H25</f>
        <v>0</v>
      </c>
      <c r="BV25" s="157">
        <f>SUM(BW25:CA25)</f>
        <v>0</v>
      </c>
      <c r="BW25" s="179"/>
      <c r="BX25" s="179"/>
      <c r="BY25" s="179"/>
      <c r="BZ25" s="179"/>
      <c r="CA25" s="179"/>
      <c r="CB25" s="159">
        <f>BV25*$H25</f>
        <v>0</v>
      </c>
      <c r="CC25" s="157">
        <f>SUM(CD25:CH25)</f>
        <v>0</v>
      </c>
      <c r="CD25" s="179"/>
      <c r="CE25" s="179"/>
      <c r="CF25" s="179"/>
      <c r="CG25" s="179"/>
      <c r="CH25" s="179"/>
      <c r="CI25" s="159">
        <f>CC25*$H25</f>
        <v>0</v>
      </c>
      <c r="CJ25" s="157">
        <f>SUM(CK25:CO25)</f>
        <v>0</v>
      </c>
      <c r="CK25" s="179"/>
      <c r="CL25" s="179"/>
      <c r="CM25" s="179"/>
      <c r="CN25" s="179"/>
      <c r="CO25" s="179"/>
      <c r="CP25" s="159">
        <f>CJ25*$H25</f>
        <v>0</v>
      </c>
      <c r="CQ25" s="157">
        <f>SUM(CR25:CV25)</f>
        <v>0</v>
      </c>
      <c r="CR25" s="179"/>
      <c r="CS25" s="179"/>
      <c r="CT25" s="179"/>
      <c r="CU25" s="179"/>
      <c r="CV25" s="179"/>
      <c r="CW25" s="159">
        <f>CQ25*$H25</f>
        <v>0</v>
      </c>
      <c r="CX25" s="157">
        <f>SUM(CY25:DC25)</f>
        <v>0</v>
      </c>
      <c r="CY25" s="179"/>
      <c r="CZ25" s="179"/>
      <c r="DA25" s="179"/>
      <c r="DB25" s="179"/>
      <c r="DC25" s="179"/>
      <c r="DD25" s="159">
        <f>CX25*$H25</f>
        <v>0</v>
      </c>
      <c r="DE25" s="157">
        <f>SUM(DF25:DJ25)</f>
        <v>0</v>
      </c>
      <c r="DF25" s="179"/>
      <c r="DG25" s="179"/>
      <c r="DH25" s="179"/>
      <c r="DI25" s="179"/>
      <c r="DJ25" s="179"/>
      <c r="DK25" s="159">
        <f>DE25*$H25</f>
        <v>0</v>
      </c>
      <c r="DL25" s="157">
        <f>SUM(DM25:DQ25)</f>
        <v>0</v>
      </c>
      <c r="DM25" s="179"/>
      <c r="DN25" s="179"/>
      <c r="DO25" s="179"/>
      <c r="DP25" s="179"/>
      <c r="DQ25" s="179"/>
      <c r="DR25" s="159">
        <f>DL25*$H25</f>
        <v>0</v>
      </c>
      <c r="DS25" s="157">
        <f>SUM(DT25:DX25)</f>
        <v>0</v>
      </c>
      <c r="DT25" s="179"/>
      <c r="DU25" s="179"/>
      <c r="DV25" s="179"/>
      <c r="DW25" s="179"/>
      <c r="DX25" s="179"/>
      <c r="DY25" s="159">
        <f>DS25*$H25</f>
        <v>0</v>
      </c>
      <c r="DZ25" s="157">
        <f>SUM(EA25:EE25)</f>
        <v>0</v>
      </c>
      <c r="EA25" s="179"/>
      <c r="EB25" s="179"/>
      <c r="EC25" s="179"/>
      <c r="ED25" s="179"/>
      <c r="EE25" s="179"/>
      <c r="EF25" s="159">
        <f>DZ25*$H25</f>
        <v>0</v>
      </c>
      <c r="EG25" s="158">
        <f>1-EI25</f>
        <v>1</v>
      </c>
      <c r="EH25" s="159">
        <f>H25-EJ25</f>
        <v>0</v>
      </c>
      <c r="EI25" s="158">
        <f t="shared" si="1"/>
        <v>0</v>
      </c>
      <c r="EJ25" s="143">
        <f t="shared" si="4"/>
        <v>0</v>
      </c>
    </row>
    <row r="26" spans="1:140" ht="13.5" outlineLevel="1" thickBot="1" x14ac:dyDescent="0.25">
      <c r="A26" s="4" t="s">
        <v>46</v>
      </c>
      <c r="B26" s="2" t="s">
        <v>43</v>
      </c>
      <c r="C26" s="186" t="s">
        <v>71</v>
      </c>
      <c r="D26" s="187" t="s">
        <v>53</v>
      </c>
      <c r="E26" s="188" t="s">
        <v>26</v>
      </c>
      <c r="F26" s="184">
        <v>1</v>
      </c>
      <c r="G26" s="32"/>
      <c r="H26" s="5">
        <f>ROUND(IFERROR(F26*G26," - "),2)</f>
        <v>0</v>
      </c>
      <c r="I26" s="189" t="e">
        <f>H26/$G$27</f>
        <v>#DIV/0!</v>
      </c>
      <c r="J26" s="64"/>
      <c r="K26" s="151"/>
      <c r="L26" s="177"/>
      <c r="M26" s="177"/>
      <c r="N26" s="177"/>
      <c r="O26" s="177"/>
      <c r="P26" s="177"/>
      <c r="Q26" s="153"/>
      <c r="R26" s="151"/>
      <c r="S26" s="177"/>
      <c r="T26" s="177"/>
      <c r="U26" s="177"/>
      <c r="V26" s="177"/>
      <c r="W26" s="177"/>
      <c r="X26" s="153"/>
      <c r="Y26" s="154">
        <f>SUM(Z26:AD26)</f>
        <v>0</v>
      </c>
      <c r="Z26" s="178"/>
      <c r="AA26" s="178"/>
      <c r="AB26" s="178"/>
      <c r="AC26" s="178"/>
      <c r="AD26" s="178"/>
      <c r="AE26" s="156">
        <f>Y26*$H26</f>
        <v>0</v>
      </c>
      <c r="AF26" s="154">
        <f>SUM(AG26:AK26)</f>
        <v>0</v>
      </c>
      <c r="AG26" s="178"/>
      <c r="AH26" s="178"/>
      <c r="AI26" s="178"/>
      <c r="AJ26" s="178"/>
      <c r="AK26" s="178"/>
      <c r="AL26" s="156">
        <f>AF26*$H26</f>
        <v>0</v>
      </c>
      <c r="AM26" s="157">
        <f>SUM(AN26:AR26)</f>
        <v>0</v>
      </c>
      <c r="AN26" s="179"/>
      <c r="AO26" s="179"/>
      <c r="AP26" s="179"/>
      <c r="AQ26" s="179"/>
      <c r="AR26" s="179"/>
      <c r="AS26" s="159">
        <f>AM26*$H26</f>
        <v>0</v>
      </c>
      <c r="AT26" s="157">
        <f>SUM(AU26:AY26)</f>
        <v>0</v>
      </c>
      <c r="AU26" s="179"/>
      <c r="AV26" s="179"/>
      <c r="AW26" s="179"/>
      <c r="AX26" s="179"/>
      <c r="AY26" s="179"/>
      <c r="AZ26" s="159">
        <f>AT26*$H26</f>
        <v>0</v>
      </c>
      <c r="BA26" s="157">
        <f>SUM(BB26:BF26)</f>
        <v>0</v>
      </c>
      <c r="BB26" s="179"/>
      <c r="BC26" s="179"/>
      <c r="BD26" s="179"/>
      <c r="BE26" s="179"/>
      <c r="BF26" s="179"/>
      <c r="BG26" s="159">
        <f>BA26*$H26</f>
        <v>0</v>
      </c>
      <c r="BH26" s="157">
        <f>SUM(BI26:BM26)</f>
        <v>0</v>
      </c>
      <c r="BI26" s="179"/>
      <c r="BJ26" s="179"/>
      <c r="BK26" s="179"/>
      <c r="BL26" s="179"/>
      <c r="BM26" s="179"/>
      <c r="BN26" s="159">
        <f>BH26*$H26</f>
        <v>0</v>
      </c>
      <c r="BO26" s="157">
        <f>SUM(BP26:BT26)</f>
        <v>0</v>
      </c>
      <c r="BP26" s="179"/>
      <c r="BQ26" s="179"/>
      <c r="BR26" s="179"/>
      <c r="BS26" s="179"/>
      <c r="BT26" s="179"/>
      <c r="BU26" s="159">
        <f>BO26*$H26</f>
        <v>0</v>
      </c>
      <c r="BV26" s="157">
        <f>SUM(BW26:CA26)</f>
        <v>0</v>
      </c>
      <c r="BW26" s="179"/>
      <c r="BX26" s="179"/>
      <c r="BY26" s="179"/>
      <c r="BZ26" s="179"/>
      <c r="CA26" s="179"/>
      <c r="CB26" s="159">
        <f>BV26*$H26</f>
        <v>0</v>
      </c>
      <c r="CC26" s="157">
        <f>SUM(CD26:CH26)</f>
        <v>0</v>
      </c>
      <c r="CD26" s="179"/>
      <c r="CE26" s="179"/>
      <c r="CF26" s="179"/>
      <c r="CG26" s="179"/>
      <c r="CH26" s="179"/>
      <c r="CI26" s="159">
        <f>CC26*$H26</f>
        <v>0</v>
      </c>
      <c r="CJ26" s="157">
        <f>SUM(CK26:CO26)</f>
        <v>0</v>
      </c>
      <c r="CK26" s="179"/>
      <c r="CL26" s="179"/>
      <c r="CM26" s="179"/>
      <c r="CN26" s="179"/>
      <c r="CO26" s="179"/>
      <c r="CP26" s="159">
        <f>CJ26*$H26</f>
        <v>0</v>
      </c>
      <c r="CQ26" s="157">
        <f>SUM(CR26:CV26)</f>
        <v>0</v>
      </c>
      <c r="CR26" s="179"/>
      <c r="CS26" s="179"/>
      <c r="CT26" s="179"/>
      <c r="CU26" s="179"/>
      <c r="CV26" s="179"/>
      <c r="CW26" s="159">
        <f>CQ26*$H26</f>
        <v>0</v>
      </c>
      <c r="CX26" s="157">
        <f>SUM(CY26:DC26)</f>
        <v>0</v>
      </c>
      <c r="CY26" s="179"/>
      <c r="CZ26" s="179"/>
      <c r="DA26" s="179"/>
      <c r="DB26" s="179"/>
      <c r="DC26" s="179"/>
      <c r="DD26" s="159">
        <f>CX26*$H26</f>
        <v>0</v>
      </c>
      <c r="DE26" s="157">
        <f>SUM(DF26:DJ26)</f>
        <v>0</v>
      </c>
      <c r="DF26" s="179"/>
      <c r="DG26" s="179"/>
      <c r="DH26" s="179"/>
      <c r="DI26" s="179"/>
      <c r="DJ26" s="179"/>
      <c r="DK26" s="159">
        <f>DE26*$H26</f>
        <v>0</v>
      </c>
      <c r="DL26" s="157">
        <f>SUM(DM26:DQ26)</f>
        <v>0</v>
      </c>
      <c r="DM26" s="179"/>
      <c r="DN26" s="179"/>
      <c r="DO26" s="179"/>
      <c r="DP26" s="179"/>
      <c r="DQ26" s="179"/>
      <c r="DR26" s="159">
        <f>DL26*$H26</f>
        <v>0</v>
      </c>
      <c r="DS26" s="157">
        <f>SUM(DT26:DX26)</f>
        <v>0</v>
      </c>
      <c r="DT26" s="179"/>
      <c r="DU26" s="179"/>
      <c r="DV26" s="179"/>
      <c r="DW26" s="179"/>
      <c r="DX26" s="179"/>
      <c r="DY26" s="159">
        <f>DS26*$H26</f>
        <v>0</v>
      </c>
      <c r="DZ26" s="157">
        <f>SUM(EA26:EE26)</f>
        <v>0</v>
      </c>
      <c r="EA26" s="179"/>
      <c r="EB26" s="179"/>
      <c r="EC26" s="179"/>
      <c r="ED26" s="179"/>
      <c r="EE26" s="179"/>
      <c r="EF26" s="159">
        <f>DZ26*$H26</f>
        <v>0</v>
      </c>
      <c r="EG26" s="158">
        <f>1-EI26</f>
        <v>1</v>
      </c>
      <c r="EH26" s="159">
        <f>H26-EJ26</f>
        <v>0</v>
      </c>
      <c r="EI26" s="158">
        <f t="shared" si="1"/>
        <v>0</v>
      </c>
      <c r="EJ26" s="143">
        <f t="shared" si="4"/>
        <v>0</v>
      </c>
    </row>
    <row r="27" spans="1:140" s="206" customFormat="1" ht="18.75" thickBot="1" x14ac:dyDescent="0.25">
      <c r="A27" s="190" t="s">
        <v>49</v>
      </c>
      <c r="B27" s="191"/>
      <c r="C27" s="191"/>
      <c r="D27" s="192"/>
      <c r="E27" s="193"/>
      <c r="F27" s="194"/>
      <c r="G27" s="195">
        <f>ROUND(SUM(E14),2)</f>
        <v>0</v>
      </c>
      <c r="H27" s="195"/>
      <c r="I27" s="196" t="e">
        <f>SUM(H16:H26)/G27</f>
        <v>#DIV/0!</v>
      </c>
      <c r="J27" s="197"/>
      <c r="K27" s="198"/>
      <c r="L27" s="198"/>
      <c r="M27" s="198"/>
      <c r="N27" s="198"/>
      <c r="O27" s="198"/>
      <c r="P27" s="198"/>
      <c r="Q27" s="199"/>
      <c r="R27" s="198"/>
      <c r="S27" s="198"/>
      <c r="T27" s="198"/>
      <c r="U27" s="198"/>
      <c r="V27" s="198"/>
      <c r="W27" s="198"/>
      <c r="X27" s="199"/>
      <c r="Y27" s="200" t="e">
        <f>AE27/$G$27</f>
        <v>#REF!</v>
      </c>
      <c r="Z27" s="200"/>
      <c r="AA27" s="200"/>
      <c r="AB27" s="200"/>
      <c r="AC27" s="200"/>
      <c r="AD27" s="200"/>
      <c r="AE27" s="201" t="e">
        <f>AE14+#REF!+#REF!+#REF!+#REF!+#REF!+#REF!+#REF!+#REF!+#REF!+#REF!+#REF!+#REF!+#REF!+#REF!</f>
        <v>#REF!</v>
      </c>
      <c r="AF27" s="200" t="e">
        <f>AL27/$G$27</f>
        <v>#REF!</v>
      </c>
      <c r="AG27" s="200"/>
      <c r="AH27" s="200"/>
      <c r="AI27" s="200"/>
      <c r="AJ27" s="200"/>
      <c r="AK27" s="200"/>
      <c r="AL27" s="201" t="e">
        <f>AL14+#REF!+#REF!+#REF!+#REF!+#REF!+#REF!+#REF!+#REF!+#REF!+#REF!+#REF!+#REF!+#REF!+#REF!</f>
        <v>#REF!</v>
      </c>
      <c r="AM27" s="202" t="e">
        <f>AS27/$G$27</f>
        <v>#REF!</v>
      </c>
      <c r="AN27" s="203"/>
      <c r="AO27" s="203"/>
      <c r="AP27" s="203"/>
      <c r="AQ27" s="203"/>
      <c r="AR27" s="203"/>
      <c r="AS27" s="204" t="e">
        <f>AS14+#REF!+#REF!+#REF!+#REF!+#REF!+#REF!+#REF!+#REF!+#REF!+#REF!+#REF!+#REF!+#REF!+#REF!</f>
        <v>#REF!</v>
      </c>
      <c r="AT27" s="202" t="e">
        <f>AZ27/$G$27</f>
        <v>#REF!</v>
      </c>
      <c r="AU27" s="203"/>
      <c r="AV27" s="203"/>
      <c r="AW27" s="203"/>
      <c r="AX27" s="203"/>
      <c r="AY27" s="203"/>
      <c r="AZ27" s="204" t="e">
        <f>AZ14+#REF!+#REF!+#REF!+#REF!+#REF!+#REF!+#REF!+#REF!+#REF!+#REF!+#REF!+#REF!+#REF!+#REF!</f>
        <v>#REF!</v>
      </c>
      <c r="BA27" s="202" t="e">
        <f>BG27/$G$27</f>
        <v>#REF!</v>
      </c>
      <c r="BB27" s="203"/>
      <c r="BC27" s="203"/>
      <c r="BD27" s="203"/>
      <c r="BE27" s="203"/>
      <c r="BF27" s="203"/>
      <c r="BG27" s="204" t="e">
        <f>BG14+#REF!+#REF!+#REF!+#REF!+#REF!+#REF!+#REF!+#REF!+#REF!+#REF!+#REF!+#REF!+#REF!+#REF!</f>
        <v>#REF!</v>
      </c>
      <c r="BH27" s="202" t="e">
        <f>BN27/$G$27</f>
        <v>#REF!</v>
      </c>
      <c r="BI27" s="203"/>
      <c r="BJ27" s="203"/>
      <c r="BK27" s="203"/>
      <c r="BL27" s="203"/>
      <c r="BM27" s="203"/>
      <c r="BN27" s="204" t="e">
        <f>BN14+#REF!+#REF!+#REF!+#REF!+#REF!+#REF!+#REF!+#REF!+#REF!+#REF!+#REF!+#REF!+#REF!+#REF!</f>
        <v>#REF!</v>
      </c>
      <c r="BO27" s="202" t="e">
        <f>BU27/$G$27</f>
        <v>#REF!</v>
      </c>
      <c r="BP27" s="203"/>
      <c r="BQ27" s="203"/>
      <c r="BR27" s="203"/>
      <c r="BS27" s="203"/>
      <c r="BT27" s="203"/>
      <c r="BU27" s="204" t="e">
        <f>BU14+#REF!+#REF!+#REF!+#REF!+#REF!+#REF!+#REF!+#REF!+#REF!+#REF!+#REF!+#REF!+#REF!+#REF!</f>
        <v>#REF!</v>
      </c>
      <c r="BV27" s="202" t="e">
        <f>CB27/$G$27</f>
        <v>#REF!</v>
      </c>
      <c r="BW27" s="203"/>
      <c r="BX27" s="203"/>
      <c r="BY27" s="203"/>
      <c r="BZ27" s="203"/>
      <c r="CA27" s="203"/>
      <c r="CB27" s="204" t="e">
        <f>CB14+#REF!+#REF!+#REF!+#REF!+#REF!+#REF!+#REF!+#REF!+#REF!+#REF!+#REF!+#REF!+#REF!+#REF!</f>
        <v>#REF!</v>
      </c>
      <c r="CC27" s="202" t="e">
        <f>CI27/$G$27</f>
        <v>#REF!</v>
      </c>
      <c r="CD27" s="203"/>
      <c r="CE27" s="203"/>
      <c r="CF27" s="203"/>
      <c r="CG27" s="203"/>
      <c r="CH27" s="203"/>
      <c r="CI27" s="204" t="e">
        <f>CI14+#REF!+#REF!+#REF!+#REF!+#REF!+#REF!+#REF!+#REF!+#REF!+#REF!+#REF!+#REF!+#REF!+#REF!</f>
        <v>#REF!</v>
      </c>
      <c r="CJ27" s="202" t="e">
        <f>CP27/$G$27</f>
        <v>#REF!</v>
      </c>
      <c r="CK27" s="203"/>
      <c r="CL27" s="203"/>
      <c r="CM27" s="203"/>
      <c r="CN27" s="203"/>
      <c r="CO27" s="203"/>
      <c r="CP27" s="204" t="e">
        <f>CP14+#REF!+#REF!+#REF!+#REF!+#REF!+#REF!+#REF!+#REF!+#REF!+#REF!+#REF!+#REF!+#REF!+#REF!</f>
        <v>#REF!</v>
      </c>
      <c r="CQ27" s="202" t="e">
        <f>CW27/$G$27</f>
        <v>#REF!</v>
      </c>
      <c r="CR27" s="203"/>
      <c r="CS27" s="203"/>
      <c r="CT27" s="203"/>
      <c r="CU27" s="203"/>
      <c r="CV27" s="203"/>
      <c r="CW27" s="204" t="e">
        <f>CW14+#REF!+#REF!+#REF!+#REF!+#REF!+#REF!+#REF!+#REF!+#REF!+#REF!+#REF!+#REF!+#REF!+#REF!</f>
        <v>#REF!</v>
      </c>
      <c r="CX27" s="202" t="e">
        <f>DD27/$G$27</f>
        <v>#REF!</v>
      </c>
      <c r="CY27" s="203"/>
      <c r="CZ27" s="203"/>
      <c r="DA27" s="203"/>
      <c r="DB27" s="203"/>
      <c r="DC27" s="203"/>
      <c r="DD27" s="204" t="e">
        <f>DD14+#REF!+#REF!+#REF!+#REF!+#REF!+#REF!+#REF!+#REF!+#REF!+#REF!+#REF!+#REF!+#REF!+#REF!</f>
        <v>#REF!</v>
      </c>
      <c r="DE27" s="202" t="e">
        <f>DK27/$G$27</f>
        <v>#REF!</v>
      </c>
      <c r="DF27" s="203"/>
      <c r="DG27" s="203"/>
      <c r="DH27" s="203"/>
      <c r="DI27" s="203"/>
      <c r="DJ27" s="203"/>
      <c r="DK27" s="204" t="e">
        <f>DK14+#REF!+#REF!+#REF!+#REF!+#REF!+#REF!+#REF!+#REF!+#REF!+#REF!+#REF!+#REF!+#REF!+#REF!</f>
        <v>#REF!</v>
      </c>
      <c r="DL27" s="202" t="e">
        <f>DR27/$G$27</f>
        <v>#REF!</v>
      </c>
      <c r="DM27" s="203"/>
      <c r="DN27" s="203"/>
      <c r="DO27" s="203"/>
      <c r="DP27" s="203"/>
      <c r="DQ27" s="203"/>
      <c r="DR27" s="204" t="e">
        <f>DR14+#REF!+#REF!+#REF!+#REF!+#REF!+#REF!+#REF!+#REF!+#REF!+#REF!+#REF!+#REF!+#REF!+#REF!</f>
        <v>#REF!</v>
      </c>
      <c r="DS27" s="202" t="e">
        <f>DY27/$G$27</f>
        <v>#REF!</v>
      </c>
      <c r="DT27" s="203"/>
      <c r="DU27" s="203"/>
      <c r="DV27" s="203"/>
      <c r="DW27" s="203"/>
      <c r="DX27" s="203"/>
      <c r="DY27" s="204" t="e">
        <f>DY14+#REF!+#REF!+#REF!+#REF!+#REF!+#REF!+#REF!+#REF!+#REF!+#REF!+#REF!+#REF!+#REF!+#REF!</f>
        <v>#REF!</v>
      </c>
      <c r="DZ27" s="202" t="e">
        <f>EF27/$G$27</f>
        <v>#REF!</v>
      </c>
      <c r="EA27" s="203"/>
      <c r="EB27" s="203"/>
      <c r="EC27" s="203"/>
      <c r="ED27" s="203"/>
      <c r="EE27" s="203"/>
      <c r="EF27" s="204" t="e">
        <f>EF14+#REF!+#REF!+#REF!+#REF!+#REF!+#REF!+#REF!+#REF!+#REF!+#REF!+#REF!+#REF!+#REF!+#REF!</f>
        <v>#REF!</v>
      </c>
      <c r="EG27" s="205" t="e">
        <f>EH27/G27</f>
        <v>#REF!</v>
      </c>
      <c r="EH27" s="204" t="e">
        <f>EH14+#REF!+#REF!+#REF!+#REF!+#REF!+#REF!+#REF!+#REF!+#REF!+#REF!+#REF!+#REF!+#REF!+#REF!</f>
        <v>#REF!</v>
      </c>
      <c r="EI27" s="205" t="e">
        <f>EJ27/G27</f>
        <v>#REF!</v>
      </c>
      <c r="EJ27" s="204" t="e">
        <f>EJ14+#REF!+#REF!+#REF!+#REF!+#REF!+#REF!+#REF!+#REF!+#REF!+#REF!+#REF!+#REF!+#REF!+#REF!</f>
        <v>#REF!</v>
      </c>
    </row>
    <row r="28" spans="1:140" s="206" customFormat="1" ht="18.75" thickBot="1" x14ac:dyDescent="0.25">
      <c r="A28" s="190" t="s">
        <v>50</v>
      </c>
      <c r="B28" s="191"/>
      <c r="C28" s="191"/>
      <c r="D28" s="192"/>
      <c r="E28" s="193"/>
      <c r="F28" s="33" t="s">
        <v>74</v>
      </c>
      <c r="G28" s="195" t="e">
        <f>ROUND(G27*(1+F28),2)</f>
        <v>#VALUE!</v>
      </c>
      <c r="H28" s="195"/>
      <c r="I28" s="196" t="e">
        <f>SUM(H16:H26)*(1+F28)/G28</f>
        <v>#VALUE!</v>
      </c>
      <c r="J28" s="207"/>
      <c r="K28" s="198"/>
      <c r="L28" s="198"/>
      <c r="M28" s="198"/>
      <c r="N28" s="198"/>
      <c r="O28" s="198"/>
      <c r="P28" s="198"/>
      <c r="Q28" s="199"/>
      <c r="R28" s="198"/>
      <c r="S28" s="198"/>
      <c r="T28" s="198"/>
      <c r="U28" s="198"/>
      <c r="V28" s="198"/>
      <c r="W28" s="198"/>
      <c r="X28" s="199"/>
      <c r="Y28" s="200" t="e">
        <f>AE28/$G$27</f>
        <v>#REF!</v>
      </c>
      <c r="Z28" s="200"/>
      <c r="AA28" s="200"/>
      <c r="AB28" s="200"/>
      <c r="AC28" s="200"/>
      <c r="AD28" s="200"/>
      <c r="AE28" s="201" t="e">
        <f>AE27*$F$28</f>
        <v>#REF!</v>
      </c>
      <c r="AF28" s="200" t="e">
        <f>AL28/$G$27</f>
        <v>#REF!</v>
      </c>
      <c r="AG28" s="200"/>
      <c r="AH28" s="200"/>
      <c r="AI28" s="200"/>
      <c r="AJ28" s="200"/>
      <c r="AK28" s="200"/>
      <c r="AL28" s="201" t="e">
        <f>AL27*$F$28</f>
        <v>#REF!</v>
      </c>
      <c r="AM28" s="202" t="e">
        <f>AS28/$G$27</f>
        <v>#REF!</v>
      </c>
      <c r="AN28" s="203"/>
      <c r="AO28" s="203"/>
      <c r="AP28" s="203"/>
      <c r="AQ28" s="203"/>
      <c r="AR28" s="203"/>
      <c r="AS28" s="204" t="e">
        <f>AS27*$F$28</f>
        <v>#REF!</v>
      </c>
      <c r="AT28" s="202" t="e">
        <f>AZ28/$G$27</f>
        <v>#REF!</v>
      </c>
      <c r="AU28" s="203"/>
      <c r="AV28" s="203"/>
      <c r="AW28" s="203"/>
      <c r="AX28" s="203"/>
      <c r="AY28" s="203"/>
      <c r="AZ28" s="204" t="e">
        <f>AZ27*$F$28</f>
        <v>#REF!</v>
      </c>
      <c r="BA28" s="202" t="e">
        <f>BG28/$G$27</f>
        <v>#REF!</v>
      </c>
      <c r="BB28" s="203"/>
      <c r="BC28" s="203"/>
      <c r="BD28" s="203"/>
      <c r="BE28" s="203"/>
      <c r="BF28" s="203"/>
      <c r="BG28" s="204" t="e">
        <f>BG27*$F$28</f>
        <v>#REF!</v>
      </c>
      <c r="BH28" s="202" t="e">
        <f>BN28/$G$27</f>
        <v>#REF!</v>
      </c>
      <c r="BI28" s="203"/>
      <c r="BJ28" s="203"/>
      <c r="BK28" s="203"/>
      <c r="BL28" s="203"/>
      <c r="BM28" s="203"/>
      <c r="BN28" s="204" t="e">
        <f>BN27*$F$28</f>
        <v>#REF!</v>
      </c>
      <c r="BO28" s="202" t="e">
        <f>BU28/$G$27</f>
        <v>#REF!</v>
      </c>
      <c r="BP28" s="203"/>
      <c r="BQ28" s="203"/>
      <c r="BR28" s="203"/>
      <c r="BS28" s="203"/>
      <c r="BT28" s="203"/>
      <c r="BU28" s="204" t="e">
        <f>BU27*$F$28</f>
        <v>#REF!</v>
      </c>
      <c r="BV28" s="202" t="e">
        <f>CB28/$G$27</f>
        <v>#REF!</v>
      </c>
      <c r="BW28" s="203"/>
      <c r="BX28" s="203"/>
      <c r="BY28" s="203"/>
      <c r="BZ28" s="203"/>
      <c r="CA28" s="203"/>
      <c r="CB28" s="204" t="e">
        <f>CB27*$F$28</f>
        <v>#REF!</v>
      </c>
      <c r="CC28" s="202" t="e">
        <f>CI28/$G$27</f>
        <v>#REF!</v>
      </c>
      <c r="CD28" s="203"/>
      <c r="CE28" s="203"/>
      <c r="CF28" s="203"/>
      <c r="CG28" s="203"/>
      <c r="CH28" s="203"/>
      <c r="CI28" s="204" t="e">
        <f>CI27*$F$28</f>
        <v>#REF!</v>
      </c>
      <c r="CJ28" s="202" t="e">
        <f>CP28/$G$27</f>
        <v>#REF!</v>
      </c>
      <c r="CK28" s="203"/>
      <c r="CL28" s="203"/>
      <c r="CM28" s="203"/>
      <c r="CN28" s="203"/>
      <c r="CO28" s="203"/>
      <c r="CP28" s="204" t="e">
        <f>CP27*$F$28</f>
        <v>#REF!</v>
      </c>
      <c r="CQ28" s="202" t="e">
        <f>CW28/$G$27</f>
        <v>#REF!</v>
      </c>
      <c r="CR28" s="203"/>
      <c r="CS28" s="203"/>
      <c r="CT28" s="203"/>
      <c r="CU28" s="203"/>
      <c r="CV28" s="203"/>
      <c r="CW28" s="204" t="e">
        <f>CW27*$F$28</f>
        <v>#REF!</v>
      </c>
      <c r="CX28" s="202" t="e">
        <f>DD28/$G$27</f>
        <v>#REF!</v>
      </c>
      <c r="CY28" s="203"/>
      <c r="CZ28" s="203"/>
      <c r="DA28" s="203"/>
      <c r="DB28" s="203"/>
      <c r="DC28" s="203"/>
      <c r="DD28" s="204" t="e">
        <f>DD27*$F$28</f>
        <v>#REF!</v>
      </c>
      <c r="DE28" s="202" t="e">
        <f>DK28/$G$27</f>
        <v>#REF!</v>
      </c>
      <c r="DF28" s="203"/>
      <c r="DG28" s="203"/>
      <c r="DH28" s="203"/>
      <c r="DI28" s="203"/>
      <c r="DJ28" s="203"/>
      <c r="DK28" s="204" t="e">
        <f>DK27*$F$28</f>
        <v>#REF!</v>
      </c>
      <c r="DL28" s="202" t="e">
        <f>DR28/$G$27</f>
        <v>#REF!</v>
      </c>
      <c r="DM28" s="203"/>
      <c r="DN28" s="203"/>
      <c r="DO28" s="203"/>
      <c r="DP28" s="203"/>
      <c r="DQ28" s="203"/>
      <c r="DR28" s="204" t="e">
        <f>DR27*$F$28</f>
        <v>#REF!</v>
      </c>
      <c r="DS28" s="202" t="e">
        <f>DY28/$G$27</f>
        <v>#REF!</v>
      </c>
      <c r="DT28" s="203"/>
      <c r="DU28" s="203"/>
      <c r="DV28" s="203"/>
      <c r="DW28" s="203"/>
      <c r="DX28" s="203"/>
      <c r="DY28" s="204" t="e">
        <f>DY27*$F$28</f>
        <v>#REF!</v>
      </c>
      <c r="DZ28" s="202" t="e">
        <f>EF28/$G$27</f>
        <v>#REF!</v>
      </c>
      <c r="EA28" s="203"/>
      <c r="EB28" s="203"/>
      <c r="EC28" s="203"/>
      <c r="ED28" s="203"/>
      <c r="EE28" s="203"/>
      <c r="EF28" s="204" t="e">
        <f>EF27*$F$28</f>
        <v>#REF!</v>
      </c>
      <c r="EG28" s="205" t="e">
        <f>EH28/G28</f>
        <v>#REF!</v>
      </c>
      <c r="EH28" s="204" t="e">
        <f>EH27*$F$28</f>
        <v>#REF!</v>
      </c>
      <c r="EI28" s="205" t="e">
        <f>EJ28/G28</f>
        <v>#REF!</v>
      </c>
      <c r="EJ28" s="204" t="e">
        <f>EJ27*$F$28</f>
        <v>#REF!</v>
      </c>
    </row>
    <row r="29" spans="1:140" ht="36" customHeight="1" x14ac:dyDescent="0.2">
      <c r="A29" s="208"/>
      <c r="B29" s="208"/>
      <c r="C29" s="208"/>
      <c r="D29" s="208"/>
      <c r="E29" s="208"/>
      <c r="F29" s="208"/>
      <c r="G29" s="209"/>
      <c r="H29" s="210"/>
      <c r="I29" s="211"/>
      <c r="J29" s="207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CH29" s="212"/>
      <c r="CI29" s="213"/>
      <c r="CJ29" s="214"/>
      <c r="CK29" s="214"/>
      <c r="CL29" s="214"/>
      <c r="CM29" s="214"/>
      <c r="CN29" s="214"/>
      <c r="CO29" s="214"/>
      <c r="CP29" s="213"/>
      <c r="CQ29" s="214"/>
      <c r="CR29" s="214"/>
      <c r="CS29" s="214"/>
      <c r="CT29" s="214"/>
      <c r="CU29" s="214"/>
      <c r="CV29" s="214"/>
      <c r="CW29" s="213"/>
      <c r="CX29" s="214"/>
      <c r="CY29" s="214"/>
      <c r="CZ29" s="214"/>
      <c r="DA29" s="214"/>
      <c r="DB29" s="214"/>
      <c r="DC29" s="214"/>
      <c r="DD29" s="213"/>
      <c r="DE29" s="214"/>
      <c r="DF29" s="214"/>
      <c r="DG29" s="214"/>
      <c r="DH29" s="214"/>
      <c r="DI29" s="214"/>
      <c r="DJ29" s="214"/>
      <c r="DK29" s="213"/>
      <c r="DL29" s="214"/>
      <c r="DM29" s="214"/>
      <c r="DN29" s="214"/>
      <c r="DO29" s="214"/>
      <c r="DP29" s="214"/>
      <c r="DQ29" s="214"/>
      <c r="DR29" s="213"/>
      <c r="DS29" s="214"/>
      <c r="DT29" s="214"/>
      <c r="DU29" s="214"/>
      <c r="DV29" s="214"/>
      <c r="DW29" s="214"/>
      <c r="DX29" s="214"/>
      <c r="DY29" s="213"/>
      <c r="DZ29" s="214"/>
      <c r="EA29" s="214"/>
      <c r="EB29" s="214"/>
      <c r="EC29" s="214"/>
      <c r="ED29" s="214"/>
      <c r="EE29" s="214"/>
      <c r="EF29" s="213"/>
      <c r="EG29" s="214"/>
      <c r="EH29" s="214"/>
      <c r="EI29" s="214"/>
      <c r="EJ29" s="215" t="e">
        <f>G27-(EH27+EJ27)</f>
        <v>#REF!</v>
      </c>
    </row>
    <row r="30" spans="1:140" ht="15.75" x14ac:dyDescent="0.2">
      <c r="A30" s="216"/>
      <c r="B30" s="217"/>
      <c r="C30" s="217"/>
      <c r="D30" s="218"/>
      <c r="E30" s="219"/>
      <c r="F30" s="220"/>
      <c r="G30" s="219"/>
      <c r="H30" s="210"/>
      <c r="I30" s="211"/>
      <c r="J30" s="20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CH30" s="212"/>
      <c r="CI30" s="213"/>
      <c r="CJ30" s="214"/>
      <c r="CK30" s="214"/>
      <c r="CL30" s="214"/>
      <c r="CM30" s="214"/>
      <c r="CN30" s="214"/>
      <c r="CO30" s="214"/>
      <c r="CP30" s="213"/>
      <c r="CQ30" s="214"/>
      <c r="CR30" s="214"/>
      <c r="CS30" s="214"/>
      <c r="CT30" s="214"/>
      <c r="CU30" s="214"/>
      <c r="CV30" s="214"/>
      <c r="CW30" s="213"/>
      <c r="CX30" s="214"/>
      <c r="CY30" s="214"/>
      <c r="CZ30" s="214"/>
      <c r="DA30" s="214"/>
      <c r="DB30" s="214"/>
      <c r="DC30" s="214"/>
      <c r="DD30" s="213"/>
      <c r="DE30" s="214"/>
      <c r="DF30" s="214"/>
      <c r="DG30" s="214"/>
      <c r="DH30" s="214"/>
      <c r="DI30" s="214"/>
      <c r="DJ30" s="214"/>
      <c r="DK30" s="213"/>
      <c r="DL30" s="214"/>
      <c r="DM30" s="214"/>
      <c r="DN30" s="214"/>
      <c r="DO30" s="214"/>
      <c r="DP30" s="214"/>
      <c r="DQ30" s="214"/>
      <c r="DR30" s="213"/>
      <c r="DS30" s="214"/>
      <c r="DT30" s="214"/>
      <c r="DU30" s="214"/>
      <c r="DV30" s="214"/>
      <c r="DW30" s="214"/>
      <c r="DX30" s="214"/>
      <c r="DY30" s="213"/>
      <c r="DZ30" s="214"/>
      <c r="EA30" s="214"/>
      <c r="EB30" s="214"/>
      <c r="EC30" s="214"/>
      <c r="ED30" s="214"/>
      <c r="EE30" s="214"/>
      <c r="EF30" s="213"/>
      <c r="EG30" s="214"/>
      <c r="EH30" s="214"/>
      <c r="EI30" s="214"/>
      <c r="EJ30" s="215"/>
    </row>
    <row r="31" spans="1:140" ht="15" x14ac:dyDescent="0.2">
      <c r="A31" s="48"/>
      <c r="B31" s="221"/>
      <c r="C31" s="222"/>
      <c r="D31" s="223"/>
      <c r="E31" s="224"/>
      <c r="F31" s="225"/>
      <c r="G31" s="224"/>
      <c r="H31" s="210"/>
      <c r="I31" s="224"/>
      <c r="J31" s="207"/>
      <c r="K31" s="58"/>
      <c r="L31" s="226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CH31" s="212"/>
      <c r="CI31" s="213"/>
      <c r="CJ31" s="214"/>
      <c r="CK31" s="214"/>
      <c r="CL31" s="214"/>
      <c r="CM31" s="214"/>
      <c r="CN31" s="214"/>
      <c r="CO31" s="214"/>
      <c r="CP31" s="213"/>
      <c r="CQ31" s="214"/>
      <c r="CR31" s="214"/>
      <c r="CS31" s="214"/>
      <c r="CT31" s="214"/>
      <c r="CU31" s="214"/>
      <c r="CV31" s="214"/>
      <c r="CW31" s="213"/>
      <c r="CX31" s="214"/>
      <c r="CY31" s="214"/>
      <c r="CZ31" s="214"/>
      <c r="DA31" s="214"/>
      <c r="DB31" s="214"/>
      <c r="DC31" s="214"/>
      <c r="DD31" s="213"/>
      <c r="DE31" s="214"/>
      <c r="DF31" s="214"/>
      <c r="DG31" s="214"/>
      <c r="DH31" s="214"/>
      <c r="DI31" s="214"/>
      <c r="DJ31" s="214"/>
      <c r="DK31" s="213"/>
      <c r="DL31" s="214"/>
      <c r="DM31" s="214"/>
      <c r="DN31" s="214"/>
      <c r="DO31" s="214"/>
      <c r="DP31" s="214"/>
      <c r="DQ31" s="214"/>
      <c r="DR31" s="213"/>
      <c r="DS31" s="214"/>
      <c r="DT31" s="214"/>
      <c r="DU31" s="214"/>
      <c r="DV31" s="214"/>
      <c r="DW31" s="214"/>
      <c r="DX31" s="214"/>
      <c r="DY31" s="213"/>
      <c r="DZ31" s="214"/>
      <c r="EA31" s="214"/>
      <c r="EB31" s="214"/>
      <c r="EC31" s="214"/>
      <c r="ED31" s="214"/>
      <c r="EE31" s="214"/>
      <c r="EF31" s="213"/>
      <c r="EG31" s="214"/>
      <c r="EH31" s="227"/>
      <c r="EI31" s="214"/>
      <c r="EJ31" s="228" t="e">
        <f>EH27+EJ27=G27</f>
        <v>#REF!</v>
      </c>
    </row>
    <row r="32" spans="1:140" ht="15" x14ac:dyDescent="0.2">
      <c r="A32" s="221"/>
      <c r="B32" s="221"/>
      <c r="C32" s="222"/>
      <c r="D32" s="223"/>
      <c r="E32" s="224"/>
      <c r="F32" s="225"/>
      <c r="G32" s="224"/>
      <c r="H32" s="224"/>
      <c r="I32" s="224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BU32" s="229"/>
      <c r="CB32" s="229"/>
      <c r="EJ32" s="215" t="e">
        <f>(EH28+EJ28)=G28</f>
        <v>#REF!</v>
      </c>
    </row>
    <row r="33" spans="1:24" x14ac:dyDescent="0.2">
      <c r="A33" s="230"/>
      <c r="B33" s="230"/>
      <c r="C33" s="231"/>
      <c r="D33" s="99"/>
      <c r="E33" s="232"/>
      <c r="F33" s="232"/>
      <c r="H33" s="232"/>
      <c r="I33" s="234"/>
      <c r="J33" s="235"/>
      <c r="K33" s="236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15.75" x14ac:dyDescent="0.2">
      <c r="A34" s="237"/>
      <c r="B34" s="99"/>
      <c r="C34" s="238"/>
      <c r="D34" s="239"/>
      <c r="E34" s="240"/>
      <c r="F34" s="240"/>
      <c r="G34" s="240"/>
      <c r="H34" s="240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</row>
    <row r="35" spans="1:24" ht="15" x14ac:dyDescent="0.2">
      <c r="A35" s="237"/>
      <c r="B35" s="99"/>
      <c r="C35" s="238"/>
      <c r="D35" s="242"/>
      <c r="E35" s="243"/>
      <c r="F35" s="243"/>
      <c r="G35" s="244"/>
      <c r="H35" s="243"/>
      <c r="I35" s="234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1:24" ht="15" x14ac:dyDescent="0.2">
      <c r="A36" s="237"/>
      <c r="B36" s="99"/>
      <c r="C36" s="238"/>
      <c r="D36" s="224"/>
      <c r="E36" s="243"/>
      <c r="F36" s="243"/>
      <c r="G36" s="244"/>
      <c r="H36" s="243"/>
      <c r="I36" s="224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</row>
    <row r="37" spans="1:24" x14ac:dyDescent="0.2">
      <c r="A37" s="99"/>
      <c r="B37" s="99"/>
      <c r="C37" s="238"/>
      <c r="D37" s="245"/>
      <c r="E37" s="48"/>
      <c r="F37" s="48"/>
      <c r="G37" s="246"/>
      <c r="H37" s="48"/>
      <c r="I37" s="24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1:24" x14ac:dyDescent="0.2"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</row>
    <row r="39" spans="1:24" x14ac:dyDescent="0.2">
      <c r="J39" s="25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1:24" ht="15.75" x14ac:dyDescent="0.2">
      <c r="D40" s="252"/>
      <c r="E40" s="253"/>
      <c r="F40" s="253"/>
      <c r="G40" s="240"/>
      <c r="H40" s="253"/>
      <c r="J40" s="251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</row>
    <row r="41" spans="1:24" x14ac:dyDescent="0.2">
      <c r="D41" s="224"/>
      <c r="E41" s="254"/>
      <c r="F41" s="254"/>
      <c r="G41" s="243"/>
      <c r="H41" s="255"/>
      <c r="J41" s="251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1:24" x14ac:dyDescent="0.2">
      <c r="D42" s="224"/>
      <c r="E42" s="254"/>
      <c r="F42" s="254"/>
      <c r="G42" s="243"/>
      <c r="H42" s="254"/>
      <c r="J42" s="251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</row>
    <row r="43" spans="1:24" x14ac:dyDescent="0.2">
      <c r="J43" s="251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</row>
    <row r="44" spans="1:24" ht="15.75" x14ac:dyDescent="0.2">
      <c r="F44" s="240"/>
      <c r="G44" s="240"/>
      <c r="H44" s="253"/>
      <c r="J44" s="251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x14ac:dyDescent="0.2">
      <c r="F45" s="243"/>
      <c r="G45" s="243"/>
      <c r="H45" s="254"/>
      <c r="J45" s="251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x14ac:dyDescent="0.2">
      <c r="F46" s="243"/>
      <c r="G46" s="243"/>
      <c r="H46" s="254"/>
      <c r="J46" s="251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2">
      <c r="J47" s="251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  <row r="48" spans="1:24" x14ac:dyDescent="0.2">
      <c r="J48" s="251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</row>
    <row r="49" spans="3:24" x14ac:dyDescent="0.2">
      <c r="J49" s="251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</row>
    <row r="50" spans="3:24" x14ac:dyDescent="0.2">
      <c r="J50" s="251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3:24" x14ac:dyDescent="0.2">
      <c r="J51" s="251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</row>
    <row r="52" spans="3:24" x14ac:dyDescent="0.2">
      <c r="J52" s="251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</row>
    <row r="53" spans="3:24" x14ac:dyDescent="0.2">
      <c r="J53" s="251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</row>
    <row r="54" spans="3:24" x14ac:dyDescent="0.2">
      <c r="J54" s="251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</row>
    <row r="55" spans="3:24" x14ac:dyDescent="0.2">
      <c r="J55" s="251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</row>
    <row r="56" spans="3:24" x14ac:dyDescent="0.2">
      <c r="J56" s="251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</row>
    <row r="57" spans="3:24" x14ac:dyDescent="0.2">
      <c r="J57" s="251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</row>
    <row r="58" spans="3:24" x14ac:dyDescent="0.2">
      <c r="J58" s="251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3:24" x14ac:dyDescent="0.2">
      <c r="J59" s="251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3:24" x14ac:dyDescent="0.2">
      <c r="J60" s="251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3:24" x14ac:dyDescent="0.2">
      <c r="J61" s="251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3:24" x14ac:dyDescent="0.2">
      <c r="J62" s="251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3:24" x14ac:dyDescent="0.2">
      <c r="C63" s="256"/>
      <c r="D63" s="246"/>
      <c r="E63" s="249"/>
      <c r="F63" s="233"/>
      <c r="G63" s="250"/>
      <c r="H63" s="241"/>
      <c r="I63" s="256"/>
      <c r="J63" s="251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3:24" x14ac:dyDescent="0.2">
      <c r="C64" s="256"/>
      <c r="D64" s="246"/>
      <c r="E64" s="249"/>
      <c r="F64" s="233"/>
      <c r="G64" s="250"/>
      <c r="H64" s="241"/>
      <c r="I64" s="256"/>
      <c r="J64" s="251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3:24" x14ac:dyDescent="0.2">
      <c r="C65" s="256"/>
      <c r="D65" s="246"/>
      <c r="E65" s="249"/>
      <c r="F65" s="233"/>
      <c r="G65" s="250"/>
      <c r="H65" s="241"/>
      <c r="I65" s="256"/>
      <c r="J65" s="251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3:24" x14ac:dyDescent="0.2">
      <c r="C66" s="256"/>
      <c r="D66" s="246"/>
      <c r="E66" s="249"/>
      <c r="F66" s="233"/>
      <c r="G66" s="250"/>
      <c r="H66" s="241"/>
      <c r="I66" s="256"/>
      <c r="J66" s="251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3:24" x14ac:dyDescent="0.2">
      <c r="C67" s="256"/>
      <c r="D67" s="246"/>
      <c r="E67" s="249"/>
      <c r="F67" s="233"/>
      <c r="G67" s="250"/>
      <c r="H67" s="241"/>
      <c r="I67" s="256"/>
      <c r="J67" s="251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3:24" x14ac:dyDescent="0.2">
      <c r="C68" s="256"/>
      <c r="D68" s="246"/>
      <c r="E68" s="249"/>
      <c r="F68" s="233"/>
      <c r="G68" s="250"/>
      <c r="H68" s="241"/>
      <c r="I68" s="256"/>
      <c r="J68" s="251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3:24" x14ac:dyDescent="0.2">
      <c r="C69" s="256"/>
      <c r="D69" s="246"/>
      <c r="E69" s="249"/>
      <c r="F69" s="233"/>
      <c r="G69" s="250"/>
      <c r="H69" s="241"/>
      <c r="I69" s="256"/>
      <c r="J69" s="251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3:24" x14ac:dyDescent="0.2">
      <c r="C70" s="256"/>
      <c r="D70" s="246"/>
      <c r="E70" s="249"/>
      <c r="F70" s="233"/>
      <c r="G70" s="250"/>
      <c r="H70" s="241"/>
      <c r="I70" s="256"/>
      <c r="J70" s="251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3:24" x14ac:dyDescent="0.2">
      <c r="C71" s="256"/>
      <c r="D71" s="246"/>
      <c r="E71" s="249"/>
      <c r="F71" s="233"/>
      <c r="G71" s="250"/>
      <c r="H71" s="241"/>
      <c r="I71" s="256"/>
      <c r="J71" s="251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3:24" x14ac:dyDescent="0.2">
      <c r="C72" s="256"/>
      <c r="D72" s="246"/>
      <c r="E72" s="249"/>
      <c r="F72" s="233"/>
      <c r="G72" s="250"/>
      <c r="H72" s="241"/>
      <c r="I72" s="256"/>
      <c r="J72" s="251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3:24" x14ac:dyDescent="0.2">
      <c r="C73" s="256"/>
      <c r="D73" s="246"/>
      <c r="E73" s="249"/>
      <c r="F73" s="233"/>
      <c r="G73" s="250"/>
      <c r="H73" s="241"/>
      <c r="I73" s="256"/>
      <c r="J73" s="251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3:24" x14ac:dyDescent="0.2">
      <c r="C74" s="256"/>
      <c r="D74" s="246"/>
      <c r="E74" s="249"/>
      <c r="F74" s="233"/>
      <c r="G74" s="250"/>
      <c r="H74" s="241"/>
      <c r="I74" s="256"/>
      <c r="J74" s="251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3:24" x14ac:dyDescent="0.2">
      <c r="C75" s="256"/>
      <c r="D75" s="246"/>
      <c r="E75" s="249"/>
      <c r="F75" s="233"/>
      <c r="G75" s="250"/>
      <c r="H75" s="241"/>
      <c r="I75" s="256"/>
      <c r="J75" s="251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3:24" x14ac:dyDescent="0.2">
      <c r="J76" s="251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3:24" x14ac:dyDescent="0.2">
      <c r="J77" s="251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</sheetData>
  <sheetProtection algorithmName="SHA-512" hashValue="oPd4v4NirlrZiW20fX1A65HGH0mkFXx8wb0NRD6Lv5iSBtlRbeA9aPDLwl2D+jCiHaIMz9mRP/H8anFlWrHjnQ==" saltValue="dsM2yRUyosoUYZgmO2BxfA==" spinCount="100000" sheet="1" objects="1" scenarios="1" formatCells="0" formatColumns="0" formatRows="0" selectLockedCells="1"/>
  <customSheetViews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 r:id="rId1"/>
      <headerFooter alignWithMargins="0">
        <oddFooter>&amp;R&amp;9PÁG. &amp;P/&amp;N</oddFooter>
      </headerFooter>
      <autoFilter ref="B1:EK1" xr:uid="{BF6364A0-E34D-4ECF-8391-4B177BA0CCF5}"/>
    </customSheetView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 r:id="rId2"/>
      <headerFooter alignWithMargins="0">
        <oddFooter>&amp;R&amp;9PÁG. &amp;P/&amp;N</oddFooter>
      </headerFooter>
      <autoFilter ref="B1:J1" xr:uid="{355CCDA4-BD95-4814-98B7-33BA59F091CB}"/>
    </customSheetView>
  </customSheetViews>
  <mergeCells count="34">
    <mergeCell ref="EI11:EJ11"/>
    <mergeCell ref="AM11:AS11"/>
    <mergeCell ref="AT11:AZ11"/>
    <mergeCell ref="BA11:BG11"/>
    <mergeCell ref="BH11:BN11"/>
    <mergeCell ref="DL11:DR11"/>
    <mergeCell ref="EG11:EH11"/>
    <mergeCell ref="DZ11:EF11"/>
    <mergeCell ref="CQ11:CW11"/>
    <mergeCell ref="DS11:DY11"/>
    <mergeCell ref="CC11:CI11"/>
    <mergeCell ref="DE11:DK11"/>
    <mergeCell ref="BO11:BU11"/>
    <mergeCell ref="BV11:CB11"/>
    <mergeCell ref="CJ11:CP11"/>
    <mergeCell ref="CX11:DD11"/>
    <mergeCell ref="D1:I1"/>
    <mergeCell ref="D2:I2"/>
    <mergeCell ref="D3:I3"/>
    <mergeCell ref="F7:G7"/>
    <mergeCell ref="R11:X11"/>
    <mergeCell ref="K1:L2"/>
    <mergeCell ref="F9:G9"/>
    <mergeCell ref="F11:G11"/>
    <mergeCell ref="A15:B15"/>
    <mergeCell ref="K11:Q11"/>
    <mergeCell ref="A24:B24"/>
    <mergeCell ref="AF11:AL11"/>
    <mergeCell ref="A29:F29"/>
    <mergeCell ref="G27:H27"/>
    <mergeCell ref="G28:H28"/>
    <mergeCell ref="A21:B21"/>
    <mergeCell ref="A14:B14"/>
    <mergeCell ref="Y11:AE11"/>
  </mergeCells>
  <conditionalFormatting sqref="L25:Q26 CD25:CI26 S25:X26 Z25:AE26 AG25:AL26 AN25:AS26 AU25:AZ26 BB25:BG26 BI25:BN26 BP25:BU26 BW25:CB26 CK25:CP26 CR25:CW26 CY25:DD26 DF25:DK26 DM25:DR26 DT25:DY26 EA25:EF26">
    <cfRule type="cellIs" dxfId="23" priority="1750" stopIfTrue="1" operator="greaterThan">
      <formula>0</formula>
    </cfRule>
  </conditionalFormatting>
  <conditionalFormatting sqref="EI14:EI17 EI24:EI27">
    <cfRule type="cellIs" dxfId="22" priority="1751" stopIfTrue="1" operator="greaterThan">
      <formula>1</formula>
    </cfRule>
  </conditionalFormatting>
  <conditionalFormatting sqref="EI28">
    <cfRule type="cellIs" dxfId="21" priority="894" stopIfTrue="1" operator="greaterThan">
      <formula>1</formula>
    </cfRule>
  </conditionalFormatting>
  <conditionalFormatting sqref="EI21">
    <cfRule type="cellIs" dxfId="20" priority="726" stopIfTrue="1" operator="greaterThan">
      <formula>1</formula>
    </cfRule>
  </conditionalFormatting>
  <conditionalFormatting sqref="EI20">
    <cfRule type="cellIs" dxfId="19" priority="354" stopIfTrue="1" operator="greaterThan">
      <formula>1</formula>
    </cfRule>
  </conditionalFormatting>
  <conditionalFormatting sqref="EI18">
    <cfRule type="cellIs" dxfId="18" priority="351" stopIfTrue="1" operator="greaterThan">
      <formula>1</formula>
    </cfRule>
  </conditionalFormatting>
  <conditionalFormatting sqref="EI22:EI23">
    <cfRule type="cellIs" dxfId="17" priority="348" stopIfTrue="1" operator="greaterThan">
      <formula>1</formula>
    </cfRule>
  </conditionalFormatting>
  <conditionalFormatting sqref="EI19">
    <cfRule type="cellIs" dxfId="16" priority="1" stopIfTrue="1" operator="greaterThan">
      <formula>1</formula>
    </cfRule>
  </conditionalFormatting>
  <printOptions horizontalCentered="1"/>
  <pageMargins left="0.23622047244094491" right="0.23622047244094491" top="0.55118110236220474" bottom="0.55118110236220474" header="0.51181102362204722" footer="0.31496062992125984"/>
  <pageSetup paperSize="9" scale="89" firstPageNumber="0" fitToHeight="0" orientation="landscape" r:id="rId3"/>
  <headerFooter alignWithMargins="0">
    <oddFooter>&amp;R&amp;9PÁG.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G35"/>
  <sheetViews>
    <sheetView zoomScaleNormal="100" zoomScaleSheetLayoutView="70" workbookViewId="0">
      <selection sqref="A1:D1"/>
    </sheetView>
  </sheetViews>
  <sheetFormatPr defaultRowHeight="12.75" x14ac:dyDescent="0.2"/>
  <cols>
    <col min="1" max="1" width="16.7109375" style="283" customWidth="1"/>
    <col min="2" max="2" width="61.28515625" style="283" customWidth="1"/>
    <col min="3" max="3" width="14.140625" style="314" customWidth="1"/>
    <col min="4" max="4" width="31.42578125" style="316" customWidth="1"/>
    <col min="5" max="5" width="29.140625" style="283" customWidth="1"/>
    <col min="6" max="7" width="9.140625" style="283" customWidth="1"/>
    <col min="8" max="8" width="33" style="283" customWidth="1"/>
    <col min="9" max="16384" width="9.140625" style="283"/>
  </cols>
  <sheetData>
    <row r="1" spans="1:5" s="257" customFormat="1" ht="30.75" customHeight="1" x14ac:dyDescent="0.2">
      <c r="A1" s="34"/>
      <c r="B1" s="16"/>
      <c r="C1" s="16"/>
      <c r="D1" s="16"/>
      <c r="E1" s="35"/>
    </row>
    <row r="2" spans="1:5" s="257" customFormat="1" ht="22.5" customHeight="1" x14ac:dyDescent="0.2">
      <c r="A2" s="36"/>
      <c r="B2" s="21"/>
      <c r="C2" s="21"/>
      <c r="D2" s="21"/>
      <c r="E2" s="37"/>
    </row>
    <row r="3" spans="1:5" s="257" customFormat="1" ht="9.9499999999999993" customHeight="1" x14ac:dyDescent="0.2">
      <c r="A3" s="18"/>
      <c r="B3" s="19"/>
      <c r="C3" s="38"/>
      <c r="D3" s="38"/>
      <c r="E3" s="37"/>
    </row>
    <row r="4" spans="1:5" s="257" customFormat="1" ht="18" x14ac:dyDescent="0.2">
      <c r="A4" s="39"/>
      <c r="B4" s="23"/>
      <c r="C4" s="23"/>
      <c r="D4" s="23"/>
      <c r="E4" s="37"/>
    </row>
    <row r="5" spans="1:5" s="257" customFormat="1" ht="26.1" customHeight="1" thickBot="1" x14ac:dyDescent="0.25">
      <c r="A5" s="18"/>
      <c r="B5" s="19"/>
      <c r="C5" s="40"/>
      <c r="D5" s="41"/>
      <c r="E5" s="37"/>
    </row>
    <row r="6" spans="1:5" s="48" customFormat="1" ht="7.5" customHeight="1" x14ac:dyDescent="0.2">
      <c r="A6" s="258"/>
      <c r="B6" s="259"/>
      <c r="C6" s="259"/>
      <c r="D6" s="259"/>
      <c r="E6" s="260"/>
    </row>
    <row r="7" spans="1:5" s="263" customFormat="1" ht="15.75" customHeight="1" x14ac:dyDescent="0.2">
      <c r="A7" s="59" t="s">
        <v>0</v>
      </c>
      <c r="B7" s="261" t="str">
        <f>Orçamento!D5</f>
        <v>Unidades Básica de Saúde</v>
      </c>
      <c r="C7" s="261"/>
      <c r="D7" s="261" t="str">
        <f>Orçamento!$F$7</f>
        <v>Área de intervenção:</v>
      </c>
      <c r="E7" s="262">
        <f>Orçamento!$H$7</f>
        <v>1071.04</v>
      </c>
    </row>
    <row r="8" spans="1:5" s="263" customFormat="1" ht="6" customHeight="1" x14ac:dyDescent="0.2">
      <c r="A8" s="264"/>
      <c r="C8" s="261"/>
      <c r="D8" s="265"/>
      <c r="E8" s="55"/>
    </row>
    <row r="9" spans="1:5" s="263" customFormat="1" ht="15.75" customHeight="1" x14ac:dyDescent="0.2">
      <c r="A9" s="71" t="str">
        <f>CONCATENATE(Orçamento!A7," ",Orçamento!D7)</f>
        <v>Tipo de Intervenção:  Fornecimento e Instação de Pele de Vidro</v>
      </c>
      <c r="B9" s="261"/>
      <c r="C9" s="61"/>
      <c r="D9" s="61" t="str">
        <f>Orçamento!$F$9</f>
        <v>Investimento:</v>
      </c>
      <c r="E9" s="266" t="e">
        <f>Orçamento!$H$9</f>
        <v>#VALUE!</v>
      </c>
    </row>
    <row r="10" spans="1:5" s="263" customFormat="1" ht="6" customHeight="1" x14ac:dyDescent="0.2">
      <c r="A10" s="59"/>
      <c r="B10" s="261"/>
      <c r="C10" s="261"/>
      <c r="D10" s="265"/>
      <c r="E10" s="55"/>
    </row>
    <row r="11" spans="1:5" s="263" customFormat="1" ht="15.75" customHeight="1" x14ac:dyDescent="0.2">
      <c r="A11" s="71" t="s">
        <v>3</v>
      </c>
      <c r="B11" s="61" t="str">
        <f>Orçamento!D9</f>
        <v>Diversos</v>
      </c>
      <c r="C11" s="70"/>
      <c r="D11" s="261" t="str">
        <f>Orçamento!$F$11</f>
        <v>Invest./Área:</v>
      </c>
      <c r="E11" s="267" t="e">
        <f>Orçamento!$H$11</f>
        <v>#VALUE!</v>
      </c>
    </row>
    <row r="12" spans="1:5" s="48" customFormat="1" ht="6" customHeight="1" thickBot="1" x14ac:dyDescent="0.25">
      <c r="A12" s="268"/>
      <c r="B12" s="269"/>
      <c r="C12" s="269"/>
      <c r="D12" s="269"/>
      <c r="E12" s="270"/>
    </row>
    <row r="13" spans="1:5" s="272" customFormat="1" ht="12" customHeight="1" thickBot="1" x14ac:dyDescent="0.25">
      <c r="A13" s="271"/>
      <c r="B13" s="259"/>
      <c r="C13" s="259"/>
      <c r="D13" s="259"/>
      <c r="E13" s="260"/>
    </row>
    <row r="14" spans="1:5" s="277" customFormat="1" ht="18.75" thickBot="1" x14ac:dyDescent="0.25">
      <c r="A14" s="273" t="s">
        <v>29</v>
      </c>
      <c r="B14" s="274" t="s">
        <v>30</v>
      </c>
      <c r="C14" s="275" t="s">
        <v>31</v>
      </c>
      <c r="D14" s="275" t="s">
        <v>32</v>
      </c>
      <c r="E14" s="276" t="s">
        <v>57</v>
      </c>
    </row>
    <row r="15" spans="1:5" s="277" customFormat="1" ht="18.75" thickBot="1" x14ac:dyDescent="0.25">
      <c r="A15" s="273"/>
      <c r="B15" s="274"/>
      <c r="C15" s="278" t="s">
        <v>11</v>
      </c>
      <c r="D15" s="278" t="s">
        <v>17</v>
      </c>
      <c r="E15" s="279"/>
    </row>
    <row r="16" spans="1:5" ht="12" customHeight="1" thickBot="1" x14ac:dyDescent="0.25">
      <c r="A16" s="280"/>
      <c r="B16" s="281"/>
      <c r="C16" s="281"/>
      <c r="D16" s="281"/>
      <c r="E16" s="282"/>
    </row>
    <row r="17" spans="1:7" ht="44.25" customHeight="1" x14ac:dyDescent="0.2">
      <c r="A17" s="284">
        <f>Orçamento!A14</f>
        <v>1</v>
      </c>
      <c r="B17" s="285" t="str">
        <f>VLOOKUP(A17,Orçamento!$A$14:$I$26,4,FALSE)</f>
        <v>Unidades Básica de Saúde</v>
      </c>
      <c r="C17" s="285" t="e">
        <f>VLOOKUP(B17,Orçamento!$D$14:$I$26,6,FALSE)</f>
        <v>#DIV/0!</v>
      </c>
      <c r="D17" s="286" t="e">
        <f>Orçamento!G28</f>
        <v>#VALUE!</v>
      </c>
      <c r="E17" s="42"/>
      <c r="F17" s="287"/>
    </row>
    <row r="18" spans="1:7" ht="44.25" customHeight="1" thickBot="1" x14ac:dyDescent="0.25">
      <c r="A18" s="288"/>
      <c r="B18" s="289"/>
      <c r="C18" s="289"/>
      <c r="D18" s="290"/>
      <c r="E18" s="291" t="e">
        <f>ROUND(E17*$D17,2)</f>
        <v>#VALUE!</v>
      </c>
      <c r="F18" s="287"/>
    </row>
    <row r="19" spans="1:7" s="296" customFormat="1" ht="12" customHeight="1" thickBot="1" x14ac:dyDescent="0.3">
      <c r="A19" s="292"/>
      <c r="B19" s="293"/>
      <c r="C19" s="294"/>
      <c r="D19" s="294"/>
      <c r="E19" s="295"/>
      <c r="F19" s="283"/>
      <c r="G19" s="283"/>
    </row>
    <row r="20" spans="1:7" ht="9.75" customHeight="1" thickBot="1" x14ac:dyDescent="0.25">
      <c r="A20" s="297"/>
      <c r="B20" s="298" t="s">
        <v>33</v>
      </c>
      <c r="C20" s="299" t="e">
        <f>SUM(C17:C18)</f>
        <v>#DIV/0!</v>
      </c>
      <c r="D20" s="300" t="e">
        <f>SUM(D17:D18)</f>
        <v>#VALUE!</v>
      </c>
      <c r="E20" s="301" t="e">
        <f>(E18)</f>
        <v>#VALUE!</v>
      </c>
    </row>
    <row r="21" spans="1:7" ht="9.75" customHeight="1" thickBot="1" x14ac:dyDescent="0.25">
      <c r="A21" s="297"/>
      <c r="B21" s="298"/>
      <c r="C21" s="299"/>
      <c r="D21" s="300"/>
      <c r="E21" s="301"/>
    </row>
    <row r="22" spans="1:7" ht="9.75" customHeight="1" thickBot="1" x14ac:dyDescent="0.25">
      <c r="A22" s="297"/>
      <c r="B22" s="298"/>
      <c r="C22" s="299"/>
      <c r="D22" s="300"/>
      <c r="E22" s="301"/>
    </row>
    <row r="23" spans="1:7" ht="13.5" customHeight="1" thickBot="1" x14ac:dyDescent="0.25">
      <c r="A23" s="302"/>
      <c r="B23" s="303" t="s">
        <v>34</v>
      </c>
      <c r="C23" s="304" t="e">
        <f>D23/D20</f>
        <v>#VALUE!</v>
      </c>
      <c r="D23" s="305" t="e">
        <f>SUM(E20:E22)</f>
        <v>#VALUE!</v>
      </c>
      <c r="E23" s="306" t="e">
        <f>E20</f>
        <v>#VALUE!</v>
      </c>
    </row>
    <row r="24" spans="1:7" ht="13.5" customHeight="1" thickBot="1" x14ac:dyDescent="0.25">
      <c r="A24" s="302"/>
      <c r="B24" s="303"/>
      <c r="C24" s="304"/>
      <c r="D24" s="305"/>
      <c r="E24" s="306"/>
    </row>
    <row r="25" spans="1:7" ht="13.5" customHeight="1" thickBot="1" x14ac:dyDescent="0.25">
      <c r="A25" s="307"/>
      <c r="B25" s="308"/>
      <c r="C25" s="309"/>
      <c r="D25" s="310"/>
      <c r="E25" s="311"/>
    </row>
    <row r="26" spans="1:7" x14ac:dyDescent="0.2">
      <c r="A26" s="312"/>
      <c r="B26" s="312"/>
      <c r="C26" s="312"/>
      <c r="D26" s="312"/>
      <c r="E26" s="312"/>
    </row>
    <row r="27" spans="1:7" ht="14.25" x14ac:dyDescent="0.2">
      <c r="A27" s="313"/>
      <c r="B27" s="312"/>
      <c r="C27" s="312"/>
      <c r="D27" s="312"/>
      <c r="E27" s="312"/>
    </row>
    <row r="28" spans="1:7" x14ac:dyDescent="0.2">
      <c r="D28" s="314"/>
    </row>
    <row r="29" spans="1:7" x14ac:dyDescent="0.2">
      <c r="B29" s="315"/>
    </row>
    <row r="30" spans="1:7" x14ac:dyDescent="0.2">
      <c r="B30" s="315"/>
    </row>
    <row r="31" spans="1:7" ht="12.75" customHeight="1" x14ac:dyDescent="0.2">
      <c r="B31" s="99"/>
      <c r="C31" s="233"/>
      <c r="D31" s="233"/>
      <c r="E31" s="96"/>
    </row>
    <row r="32" spans="1:7" ht="15.75" x14ac:dyDescent="0.25">
      <c r="B32" s="252"/>
      <c r="C32" s="317"/>
      <c r="D32" s="317"/>
      <c r="E32" s="318"/>
    </row>
    <row r="33" spans="2:5" ht="12.75" customHeight="1" x14ac:dyDescent="0.2">
      <c r="B33" s="224"/>
      <c r="C33" s="319"/>
      <c r="D33" s="319"/>
      <c r="E33" s="320"/>
    </row>
    <row r="34" spans="2:5" ht="12.75" customHeight="1" x14ac:dyDescent="0.2">
      <c r="B34" s="224"/>
      <c r="C34" s="319"/>
      <c r="D34" s="319"/>
      <c r="E34" s="321"/>
    </row>
    <row r="35" spans="2:5" x14ac:dyDescent="0.2">
      <c r="B35" s="245"/>
      <c r="C35" s="246"/>
      <c r="D35" s="246"/>
      <c r="E35" s="321"/>
    </row>
  </sheetData>
  <sheetProtection algorithmName="SHA-512" hashValue="wiwn90jsyMykDZjPXqB9llUq40cLUGrNtBZyHxYXpSprfvuwMasOhurFSu2csyH5UidAG5diHZVD1tzACiEpjA==" saltValue="3lzJjko49OcRvogeBZKpmg==" spinCount="100000" sheet="1" objects="1" scenarios="1" formatCells="0" formatColumns="0" formatRows="0" selectLockedCells="1"/>
  <mergeCells count="23">
    <mergeCell ref="A1:D1"/>
    <mergeCell ref="A2:D2"/>
    <mergeCell ref="A4:D4"/>
    <mergeCell ref="E14:E15"/>
    <mergeCell ref="A17:A18"/>
    <mergeCell ref="B17:B18"/>
    <mergeCell ref="C17:C18"/>
    <mergeCell ref="D17:D18"/>
    <mergeCell ref="A14:A15"/>
    <mergeCell ref="B14:B15"/>
    <mergeCell ref="C32:D32"/>
    <mergeCell ref="C33:D33"/>
    <mergeCell ref="C34:D34"/>
    <mergeCell ref="E23:E25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</mergeCells>
  <conditionalFormatting sqref="E17">
    <cfRule type="cellIs" dxfId="15" priority="11645" stopIfTrue="1" operator="equal">
      <formula>0</formula>
    </cfRule>
    <cfRule type="cellIs" dxfId="14" priority="11646" stopIfTrue="1" operator="greaterThan">
      <formula>0.0000001</formula>
    </cfRule>
  </conditionalFormatting>
  <conditionalFormatting sqref="E17">
    <cfRule type="cellIs" dxfId="13" priority="11629" stopIfTrue="1" operator="equal">
      <formula>0</formula>
    </cfRule>
    <cfRule type="cellIs" dxfId="12" priority="11630" stopIfTrue="1" operator="greaterThan">
      <formula>0.0000001</formula>
    </cfRule>
  </conditionalFormatting>
  <conditionalFormatting sqref="E17">
    <cfRule type="cellIs" dxfId="11" priority="11627" stopIfTrue="1" operator="equal">
      <formula>0</formula>
    </cfRule>
    <cfRule type="cellIs" dxfId="10" priority="11628" stopIfTrue="1" operator="greaterThan">
      <formula>0.0000001</formula>
    </cfRule>
  </conditionalFormatting>
  <conditionalFormatting sqref="E17">
    <cfRule type="cellIs" dxfId="9" priority="11625" stopIfTrue="1" operator="equal">
      <formula>0</formula>
    </cfRule>
    <cfRule type="cellIs" dxfId="8" priority="11626" stopIfTrue="1" operator="greaterThan">
      <formula>0.0000001</formula>
    </cfRule>
  </conditionalFormatting>
  <conditionalFormatting sqref="E17">
    <cfRule type="cellIs" dxfId="7" priority="11623" stopIfTrue="1" operator="equal">
      <formula>0</formula>
    </cfRule>
    <cfRule type="cellIs" dxfId="6" priority="11624" stopIfTrue="1" operator="greaterThan">
      <formula>0.0000001</formula>
    </cfRule>
  </conditionalFormatting>
  <conditionalFormatting sqref="E17">
    <cfRule type="cellIs" dxfId="5" priority="11621" stopIfTrue="1" operator="equal">
      <formula>0</formula>
    </cfRule>
    <cfRule type="cellIs" dxfId="4" priority="11622" stopIfTrue="1" operator="greaterThan">
      <formula>0.0000001</formula>
    </cfRule>
  </conditionalFormatting>
  <conditionalFormatting sqref="E17">
    <cfRule type="cellIs" dxfId="3" priority="11619" stopIfTrue="1" operator="equal">
      <formula>0</formula>
    </cfRule>
    <cfRule type="cellIs" dxfId="2" priority="11620" stopIfTrue="1" operator="greaterThan">
      <formula>0.0000001</formula>
    </cfRule>
  </conditionalFormatting>
  <conditionalFormatting sqref="E17">
    <cfRule type="cellIs" dxfId="1" priority="11617" stopIfTrue="1" operator="equal">
      <formula>0</formula>
    </cfRule>
    <cfRule type="cellIs" dxfId="0" priority="11618" stopIfTrue="1" operator="greaterThan">
      <formula>0.0000001</formula>
    </cfRule>
  </conditionalFormatting>
  <printOptions horizontalCentered="1"/>
  <pageMargins left="0.39370078740157483" right="0.39370078740157483" top="1.1417322834645669" bottom="0.35433070866141736" header="0.31496062992125984" footer="0.31496062992125984"/>
  <pageSetup paperSize="9" scale="92" firstPageNumber="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27</vt:i4>
      </vt:variant>
    </vt:vector>
  </HeadingPairs>
  <TitlesOfParts>
    <vt:vector size="29" baseType="lpstr">
      <vt:lpstr>Orçamento</vt:lpstr>
      <vt:lpstr>Cronograma Mensal</vt:lpstr>
      <vt:lpstr>__xlnm_Print_Area_1</vt:lpstr>
      <vt:lpstr>'Cronograma Mensal'!__xlnm_Print_Area_4</vt:lpstr>
      <vt:lpstr>__xlnm_Print_Titles_1</vt:lpstr>
      <vt:lpstr>'Cronograma Mensal'!Area_de_impressao</vt:lpstr>
      <vt:lpstr>Orçamento!Area_de_impressao</vt:lpstr>
      <vt:lpstr>Orçamento!Excel_BuiltIn_Print_Area</vt:lpstr>
      <vt:lpstr>'Cronograma Mensal'!Titulos_de_impressao</vt:lpstr>
      <vt:lpstr>Orçamento!Titulos_de_impressao</vt:lpstr>
      <vt:lpstr>Orçamento!Z_29968698_A86A_456F_9240_BB3FE00129DB__wvu_FilterData</vt:lpstr>
      <vt:lpstr>Orçamento!Z_30999B9E_2E65_4663_976F_9A54CE05102E__wvu_FilterData</vt:lpstr>
      <vt:lpstr>'Cronograma Mensal'!Z_30999B9E_2E65_4663_976F_9A54CE05102E__wvu_PrintArea</vt:lpstr>
      <vt:lpstr>Orçamento!Z_30999B9E_2E65_4663_976F_9A54CE05102E__wvu_PrintArea</vt:lpstr>
      <vt:lpstr>Orçamento!Z_30999B9E_2E65_4663_976F_9A54CE05102E__wvu_PrintTitles</vt:lpstr>
      <vt:lpstr>Orçamento!Z_37FA8F07_9D7A_418D_BC30_0AE0C3739A19__wvu_FilterData</vt:lpstr>
      <vt:lpstr>'Cronograma Mensal'!Z_37FA8F07_9D7A_418D_BC30_0AE0C3739A19__wvu_PrintArea</vt:lpstr>
      <vt:lpstr>Orçamento!Z_50160325_FDD6_4995_897D_2F4F0C6430EC__wvu_FilterData</vt:lpstr>
      <vt:lpstr>'Cronograma Mensal'!Z_50160325_FDD6_4995_897D_2F4F0C6430EC__wvu_PrintArea</vt:lpstr>
      <vt:lpstr>Orçamento!Z_50160325_FDD6_4995_897D_2F4F0C6430EC__wvu_PrintArea</vt:lpstr>
      <vt:lpstr>Orçamento!Z_50160325_FDD6_4995_897D_2F4F0C6430EC__wvu_PrintTitles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Orçamento!Z_CC09A366_C6A3_4857_97A0_64EABF22978D__wvu_FilterData</vt:lpstr>
      <vt:lpstr>Orçamento!Z_CE6D2F78_279A_48FF_B90B_4CA40BF0D3DA__wvu_FilterData</vt:lpstr>
      <vt:lpstr>'Cronograma Mensal'!Z_CE6D2F78_279A_48FF_B90B_4CA40BF0D3DA__wvu_PrintArea</vt:lpstr>
      <vt:lpstr>Orçamento!Z_CE6D2F78_279A_48FF_B90B_4CA40BF0D3DA__wvu_PrintArea</vt:lpstr>
      <vt:lpstr>Orçamento!Z_CE6D2F78_279A_48FF_B90B_4CA40BF0D3DA__wvu_PrintTitles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User-PC</cp:lastModifiedBy>
  <cp:lastPrinted>2021-06-28T11:54:01Z</cp:lastPrinted>
  <dcterms:created xsi:type="dcterms:W3CDTF">2017-01-12T18:28:45Z</dcterms:created>
  <dcterms:modified xsi:type="dcterms:W3CDTF">2022-01-19T14:48:56Z</dcterms:modified>
</cp:coreProperties>
</file>